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hidePivotFieldList="1" defaultThemeVersion="166925"/>
  <mc:AlternateContent xmlns:mc="http://schemas.openxmlformats.org/markup-compatibility/2006">
    <mc:Choice Requires="x15">
      <x15ac:absPath xmlns:x15ac="http://schemas.microsoft.com/office/spreadsheetml/2010/11/ac" url="https://d.docs.live.net/cc8d4a5cc8b82e16/Desktop/مشاريع اكسل/"/>
    </mc:Choice>
  </mc:AlternateContent>
  <xr:revisionPtr revIDLastSave="1" documentId="8_{44959A09-1E11-4B48-8B37-6D07AF987158}" xr6:coauthVersionLast="47" xr6:coauthVersionMax="47" xr10:uidLastSave="{DFC25FC5-0645-4B88-92B9-4FCF7E016B29}"/>
  <bookViews>
    <workbookView xWindow="-120" yWindow="-120" windowWidth="29040" windowHeight="15840" activeTab="3" xr2:uid="{89B764C5-78ED-4B3D-B120-98E93B751DB7}"/>
  </bookViews>
  <sheets>
    <sheet name="Employee_Data" sheetId="1" r:id="rId1"/>
    <sheet name="Calculations" sheetId="2" r:id="rId2"/>
    <sheet name="Pivots" sheetId="7" r:id="rId3"/>
    <sheet name="Dashboard" sheetId="6" r:id="rId4"/>
  </sheets>
  <definedNames>
    <definedName name="مقسم_طريقة_العرض_Department">#N/A</definedName>
    <definedName name="مقسم_طريقة_العرض_Status">#N/A</definedName>
  </definedNames>
  <calcPr calcId="181029"/>
  <pivotCaches>
    <pivotCache cacheId="0" r:id="rId5"/>
  </pivotCaches>
  <extLst>
    <ext xmlns:x14="http://schemas.microsoft.com/office/spreadsheetml/2009/9/main" uri="{BBE1A952-AA13-448e-AADC-164F8A28A991}">
      <x14:slicerCaches>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2" l="1"/>
  <c r="C2" i="2"/>
  <c r="B2" i="2"/>
  <c r="A2" i="2"/>
  <c r="H2" i="1"/>
  <c r="I2" i="1" s="1"/>
  <c r="H3" i="1"/>
  <c r="I3" i="1" s="1"/>
  <c r="H4" i="1"/>
  <c r="I4" i="1" s="1"/>
  <c r="H5" i="1"/>
  <c r="I5" i="1" s="1"/>
  <c r="H6" i="1"/>
  <c r="I6" i="1" s="1"/>
  <c r="H7" i="1"/>
  <c r="I7" i="1" s="1"/>
  <c r="H8" i="1"/>
  <c r="I8" i="1" s="1"/>
  <c r="H9" i="1"/>
  <c r="I9" i="1" s="1"/>
  <c r="H10" i="1"/>
  <c r="I10" i="1" s="1"/>
  <c r="H11" i="1"/>
  <c r="I11" i="1" s="1"/>
  <c r="H12" i="1"/>
  <c r="I12" i="1" s="1"/>
  <c r="H13" i="1"/>
  <c r="I13" i="1" s="1"/>
  <c r="H14" i="1"/>
  <c r="I14" i="1" s="1"/>
  <c r="H15" i="1"/>
  <c r="I15" i="1" s="1"/>
  <c r="H16" i="1"/>
  <c r="I16" i="1" s="1"/>
  <c r="H17" i="1"/>
  <c r="I17" i="1" s="1"/>
  <c r="H18" i="1"/>
  <c r="I18" i="1" s="1"/>
  <c r="H19" i="1"/>
  <c r="I19" i="1" s="1"/>
  <c r="H20" i="1"/>
  <c r="I20" i="1" s="1"/>
  <c r="H21" i="1"/>
  <c r="I21" i="1" s="1"/>
  <c r="H22" i="1"/>
  <c r="I22" i="1" s="1"/>
  <c r="H23" i="1"/>
  <c r="I23" i="1" s="1"/>
  <c r="H24" i="1"/>
  <c r="I24" i="1" s="1"/>
  <c r="H25" i="1"/>
  <c r="I25" i="1" s="1"/>
  <c r="H26" i="1"/>
  <c r="I26" i="1" s="1"/>
  <c r="H27" i="1"/>
  <c r="I27" i="1" s="1"/>
  <c r="H28" i="1"/>
  <c r="I28" i="1" s="1"/>
  <c r="H29" i="1"/>
  <c r="I29" i="1" s="1"/>
  <c r="H30" i="1"/>
  <c r="I30" i="1" s="1"/>
  <c r="H31" i="1"/>
  <c r="I31" i="1" s="1"/>
  <c r="H32" i="1"/>
  <c r="I32" i="1" s="1"/>
  <c r="H33" i="1"/>
  <c r="I33" i="1" s="1"/>
  <c r="H34" i="1"/>
  <c r="I34" i="1" s="1"/>
  <c r="H35" i="1"/>
  <c r="I35" i="1" s="1"/>
  <c r="H36" i="1"/>
  <c r="I36" i="1" s="1"/>
  <c r="H37" i="1"/>
  <c r="I37" i="1" s="1"/>
  <c r="H38" i="1"/>
  <c r="I38" i="1" s="1"/>
  <c r="H39" i="1"/>
  <c r="I39" i="1" s="1"/>
  <c r="H40" i="1"/>
  <c r="I40" i="1" s="1"/>
  <c r="H41" i="1"/>
  <c r="I41" i="1" s="1"/>
  <c r="H42" i="1"/>
  <c r="I42" i="1" s="1"/>
  <c r="H43" i="1"/>
  <c r="I43" i="1" s="1"/>
  <c r="H44" i="1"/>
  <c r="I44" i="1" s="1"/>
  <c r="H45" i="1"/>
  <c r="I45" i="1" s="1"/>
  <c r="H46" i="1"/>
  <c r="I46" i="1" s="1"/>
  <c r="H47" i="1"/>
  <c r="I47" i="1" s="1"/>
  <c r="H48" i="1"/>
  <c r="I48" i="1" s="1"/>
  <c r="H49" i="1"/>
  <c r="I49" i="1" s="1"/>
  <c r="H50" i="1"/>
  <c r="I50" i="1" s="1"/>
  <c r="H51" i="1"/>
  <c r="I51" i="1" s="1"/>
  <c r="H52" i="1"/>
  <c r="I52" i="1" s="1"/>
  <c r="H53" i="1"/>
  <c r="I53" i="1" s="1"/>
  <c r="H54" i="1"/>
  <c r="I54" i="1" s="1"/>
  <c r="H55" i="1"/>
  <c r="I55" i="1" s="1"/>
  <c r="H56" i="1"/>
  <c r="I56" i="1" s="1"/>
  <c r="H57" i="1"/>
  <c r="I57" i="1" s="1"/>
  <c r="H58" i="1"/>
  <c r="I58" i="1" s="1"/>
  <c r="H59" i="1"/>
  <c r="I59" i="1" s="1"/>
  <c r="H60" i="1"/>
  <c r="I60" i="1" s="1"/>
  <c r="H61" i="1"/>
  <c r="I61" i="1" s="1"/>
  <c r="H62" i="1"/>
  <c r="I62" i="1" s="1"/>
  <c r="H63" i="1"/>
  <c r="I63" i="1" s="1"/>
  <c r="H64" i="1"/>
  <c r="I64" i="1" s="1"/>
  <c r="H65" i="1"/>
  <c r="I65" i="1" s="1"/>
  <c r="H66" i="1"/>
  <c r="I66" i="1" s="1"/>
  <c r="H67" i="1"/>
  <c r="I67" i="1" s="1"/>
  <c r="H68" i="1"/>
  <c r="I68" i="1" s="1"/>
  <c r="H69" i="1"/>
  <c r="I69" i="1" s="1"/>
  <c r="H70" i="1"/>
  <c r="I70" i="1" s="1"/>
  <c r="H71" i="1"/>
  <c r="I71" i="1" s="1"/>
  <c r="H72" i="1"/>
  <c r="I72" i="1" s="1"/>
  <c r="H73" i="1"/>
  <c r="I73" i="1" s="1"/>
  <c r="H74" i="1"/>
  <c r="I74" i="1" s="1"/>
  <c r="H75" i="1"/>
  <c r="I75" i="1" s="1"/>
  <c r="H76" i="1"/>
  <c r="I76" i="1" s="1"/>
  <c r="H77" i="1"/>
  <c r="I77" i="1" s="1"/>
  <c r="H78" i="1"/>
  <c r="I78" i="1" s="1"/>
  <c r="H79" i="1"/>
  <c r="I79" i="1" s="1"/>
  <c r="H80" i="1"/>
  <c r="I80" i="1" s="1"/>
  <c r="H81" i="1"/>
  <c r="I81" i="1" s="1"/>
  <c r="H82" i="1"/>
  <c r="I82" i="1" s="1"/>
  <c r="H83" i="1"/>
  <c r="I83" i="1" s="1"/>
  <c r="H84" i="1"/>
  <c r="I84" i="1" s="1"/>
  <c r="H85" i="1"/>
  <c r="I85" i="1" s="1"/>
  <c r="H86" i="1"/>
  <c r="I86" i="1" s="1"/>
  <c r="H87" i="1"/>
  <c r="I87" i="1" s="1"/>
  <c r="H88" i="1"/>
  <c r="I88" i="1" s="1"/>
  <c r="H89" i="1"/>
  <c r="I89" i="1" s="1"/>
  <c r="H90" i="1"/>
  <c r="I90" i="1" s="1"/>
  <c r="H91" i="1"/>
  <c r="I91" i="1" s="1"/>
  <c r="H92" i="1"/>
  <c r="I92" i="1" s="1"/>
  <c r="H93" i="1"/>
  <c r="I93" i="1" s="1"/>
  <c r="H94" i="1"/>
  <c r="I94" i="1" s="1"/>
  <c r="H95" i="1"/>
  <c r="I95" i="1" s="1"/>
  <c r="H96" i="1"/>
  <c r="I96" i="1" s="1"/>
  <c r="H97" i="1"/>
  <c r="I97" i="1" s="1"/>
  <c r="H98" i="1"/>
  <c r="I98" i="1" s="1"/>
  <c r="H99" i="1"/>
  <c r="I99" i="1" s="1"/>
  <c r="H100" i="1"/>
  <c r="I100" i="1" s="1"/>
  <c r="H101" i="1"/>
  <c r="I101" i="1" s="1"/>
  <c r="H102" i="1"/>
  <c r="I102" i="1" s="1"/>
  <c r="H103" i="1"/>
  <c r="I103" i="1" s="1"/>
  <c r="H104" i="1"/>
  <c r="I104" i="1" s="1"/>
  <c r="H105" i="1"/>
  <c r="I105" i="1" s="1"/>
  <c r="H106" i="1"/>
  <c r="I106" i="1" s="1"/>
  <c r="H107" i="1"/>
  <c r="I107" i="1" s="1"/>
  <c r="H108" i="1"/>
  <c r="I108" i="1" s="1"/>
  <c r="H109" i="1"/>
  <c r="I109" i="1" s="1"/>
  <c r="H110" i="1"/>
  <c r="I110" i="1" s="1"/>
  <c r="H111" i="1"/>
  <c r="I111" i="1" s="1"/>
  <c r="H112" i="1"/>
  <c r="I112" i="1" s="1"/>
  <c r="H113" i="1"/>
  <c r="I113" i="1" s="1"/>
  <c r="H114" i="1"/>
  <c r="I114" i="1" s="1"/>
  <c r="H115" i="1"/>
  <c r="I115" i="1" s="1"/>
  <c r="H116" i="1"/>
  <c r="I116" i="1" s="1"/>
  <c r="H117" i="1"/>
  <c r="I117" i="1" s="1"/>
  <c r="H118" i="1"/>
  <c r="I118" i="1" s="1"/>
  <c r="H119" i="1"/>
  <c r="I119" i="1" s="1"/>
  <c r="H120" i="1"/>
  <c r="I120" i="1" s="1"/>
  <c r="H121" i="1"/>
  <c r="I121" i="1" s="1"/>
  <c r="E2" i="2" l="1"/>
</calcChain>
</file>

<file path=xl/sharedStrings.xml><?xml version="1.0" encoding="utf-8"?>
<sst xmlns="http://schemas.openxmlformats.org/spreadsheetml/2006/main" count="511" uniqueCount="154">
  <si>
    <t>Employee ID</t>
  </si>
  <si>
    <t>Department</t>
  </si>
  <si>
    <t>Hire Date</t>
  </si>
  <si>
    <t>Termination Date</t>
  </si>
  <si>
    <t>Status</t>
  </si>
  <si>
    <t>Reason for Leaving</t>
  </si>
  <si>
    <t>E001</t>
  </si>
  <si>
    <t>Sales</t>
  </si>
  <si>
    <t>Active</t>
  </si>
  <si>
    <t>TotalSalary</t>
  </si>
  <si>
    <t>E002</t>
  </si>
  <si>
    <t>E003</t>
  </si>
  <si>
    <t>E004</t>
  </si>
  <si>
    <t>E005</t>
  </si>
  <si>
    <t>E006</t>
  </si>
  <si>
    <t>E007</t>
  </si>
  <si>
    <t>E008</t>
  </si>
  <si>
    <t>E009</t>
  </si>
  <si>
    <t>E010</t>
  </si>
  <si>
    <t>E011</t>
  </si>
  <si>
    <t>E012</t>
  </si>
  <si>
    <t>E013</t>
  </si>
  <si>
    <t>E014</t>
  </si>
  <si>
    <t>E015</t>
  </si>
  <si>
    <t>E016</t>
  </si>
  <si>
    <t>E017</t>
  </si>
  <si>
    <t>E018</t>
  </si>
  <si>
    <t>E019</t>
  </si>
  <si>
    <t>E020</t>
  </si>
  <si>
    <t>E021</t>
  </si>
  <si>
    <t>E022</t>
  </si>
  <si>
    <t>E023</t>
  </si>
  <si>
    <t>E024</t>
  </si>
  <si>
    <t>E025</t>
  </si>
  <si>
    <t>E026</t>
  </si>
  <si>
    <t>E027</t>
  </si>
  <si>
    <t>E028</t>
  </si>
  <si>
    <t>E029</t>
  </si>
  <si>
    <t>E030</t>
  </si>
  <si>
    <t>E031</t>
  </si>
  <si>
    <t>E032</t>
  </si>
  <si>
    <t>E033</t>
  </si>
  <si>
    <t>E034</t>
  </si>
  <si>
    <t>E035</t>
  </si>
  <si>
    <t>E036</t>
  </si>
  <si>
    <t>E037</t>
  </si>
  <si>
    <t>E038</t>
  </si>
  <si>
    <t>E039</t>
  </si>
  <si>
    <t>E040</t>
  </si>
  <si>
    <t>E041</t>
  </si>
  <si>
    <t>E042</t>
  </si>
  <si>
    <t>E043</t>
  </si>
  <si>
    <t>E044</t>
  </si>
  <si>
    <t>E045</t>
  </si>
  <si>
    <t>E046</t>
  </si>
  <si>
    <t>E047</t>
  </si>
  <si>
    <t>E048</t>
  </si>
  <si>
    <t>E049</t>
  </si>
  <si>
    <t>E050</t>
  </si>
  <si>
    <t>E051</t>
  </si>
  <si>
    <t>E052</t>
  </si>
  <si>
    <t>E053</t>
  </si>
  <si>
    <t>E054</t>
  </si>
  <si>
    <t>E055</t>
  </si>
  <si>
    <t>E056</t>
  </si>
  <si>
    <t>E057</t>
  </si>
  <si>
    <t>E058</t>
  </si>
  <si>
    <t>E059</t>
  </si>
  <si>
    <t>E060</t>
  </si>
  <si>
    <t>E061</t>
  </si>
  <si>
    <t>E062</t>
  </si>
  <si>
    <t>E063</t>
  </si>
  <si>
    <t>E064</t>
  </si>
  <si>
    <t>E065</t>
  </si>
  <si>
    <t>E066</t>
  </si>
  <si>
    <t>E067</t>
  </si>
  <si>
    <t>E068</t>
  </si>
  <si>
    <t>E069</t>
  </si>
  <si>
    <t>E070</t>
  </si>
  <si>
    <t>E071</t>
  </si>
  <si>
    <t>E072</t>
  </si>
  <si>
    <t>E073</t>
  </si>
  <si>
    <t>E074</t>
  </si>
  <si>
    <t>E075</t>
  </si>
  <si>
    <t>E076</t>
  </si>
  <si>
    <t>E077</t>
  </si>
  <si>
    <t>E078</t>
  </si>
  <si>
    <t>E079</t>
  </si>
  <si>
    <t>E080</t>
  </si>
  <si>
    <t>E081</t>
  </si>
  <si>
    <t>E082</t>
  </si>
  <si>
    <t>E083</t>
  </si>
  <si>
    <t>E084</t>
  </si>
  <si>
    <t>E085</t>
  </si>
  <si>
    <t>E086</t>
  </si>
  <si>
    <t>E087</t>
  </si>
  <si>
    <t>E088</t>
  </si>
  <si>
    <t>E089</t>
  </si>
  <si>
    <t>E090</t>
  </si>
  <si>
    <t>E091</t>
  </si>
  <si>
    <t>E092</t>
  </si>
  <si>
    <t>E093</t>
  </si>
  <si>
    <t>E094</t>
  </si>
  <si>
    <t>E095</t>
  </si>
  <si>
    <t>E096</t>
  </si>
  <si>
    <t>E097</t>
  </si>
  <si>
    <t>E098</t>
  </si>
  <si>
    <t>E099</t>
  </si>
  <si>
    <t>E100</t>
  </si>
  <si>
    <t>E101</t>
  </si>
  <si>
    <t>E102</t>
  </si>
  <si>
    <t>E103</t>
  </si>
  <si>
    <t>E104</t>
  </si>
  <si>
    <t>E105</t>
  </si>
  <si>
    <t>E106</t>
  </si>
  <si>
    <t>E107</t>
  </si>
  <si>
    <t>E108</t>
  </si>
  <si>
    <t>E109</t>
  </si>
  <si>
    <t>E110</t>
  </si>
  <si>
    <t>E111</t>
  </si>
  <si>
    <t>E112</t>
  </si>
  <si>
    <t>E113</t>
  </si>
  <si>
    <t>E114</t>
  </si>
  <si>
    <t>E115</t>
  </si>
  <si>
    <t>E116</t>
  </si>
  <si>
    <t>E117</t>
  </si>
  <si>
    <t>E118</t>
  </si>
  <si>
    <t>E119</t>
  </si>
  <si>
    <t>E120</t>
  </si>
  <si>
    <t>HR</t>
  </si>
  <si>
    <t>IT</t>
  </si>
  <si>
    <t>Finance</t>
  </si>
  <si>
    <t>Marketing</t>
  </si>
  <si>
    <t>Operations</t>
  </si>
  <si>
    <t>Resigned</t>
  </si>
  <si>
    <t>Better Offer</t>
  </si>
  <si>
    <t>Manager Issues</t>
  </si>
  <si>
    <t>Work Environment</t>
  </si>
  <si>
    <t>Performance</t>
  </si>
  <si>
    <t>Terminated</t>
  </si>
  <si>
    <t>Personal Reasons</t>
  </si>
  <si>
    <t>Better Opportunity</t>
  </si>
  <si>
    <t>End of Contract</t>
  </si>
  <si>
    <t>Restructuring</t>
  </si>
  <si>
    <t>Length of Service</t>
  </si>
  <si>
    <t>Early Turnover</t>
  </si>
  <si>
    <t>Total Employees</t>
  </si>
  <si>
    <t>Number of Leavers</t>
  </si>
  <si>
    <t>Average Headcount</t>
  </si>
  <si>
    <t>Turnover Rate</t>
  </si>
  <si>
    <t>تسميات الصفوف</t>
  </si>
  <si>
    <t>الإجمالي الكلي</t>
  </si>
  <si>
    <t>عدد من Status</t>
  </si>
  <si>
    <t>عدد من Employee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</si>
</sst>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rial"/>
      <family val="2"/>
      <charset val="178"/>
      <scheme val="minor"/>
    </font>
    <font>
      <sz val="11"/>
      <color theme="1"/>
      <name val="Arial"/>
      <family val="2"/>
      <charset val="178"/>
      <scheme val="minor"/>
    </font>
    <font>
      <sz val="8"/>
      <name val="Arial"/>
      <family val="2"/>
      <charset val="178"/>
      <scheme val="minor"/>
    </font>
  </fonts>
  <fills count="3">
    <fill>
      <patternFill patternType="none"/>
    </fill>
    <fill>
      <patternFill patternType="gray125"/>
    </fill>
    <fill>
      <patternFill patternType="solid">
        <fgColor rgb="FF002060"/>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12">
    <xf numFmtId="0" fontId="0" fillId="0" borderId="0" xfId="0"/>
    <xf numFmtId="0" fontId="0" fillId="0" borderId="0" xfId="0" applyAlignment="1">
      <alignment horizontal="center"/>
    </xf>
    <xf numFmtId="0" fontId="0" fillId="0" borderId="0" xfId="0" applyAlignment="1">
      <alignment horizontal="center" vertical="center" wrapText="1"/>
    </xf>
    <xf numFmtId="14" fontId="0" fillId="0" borderId="0" xfId="0" applyNumberFormat="1" applyAlignment="1">
      <alignment horizontal="center" vertical="center" wrapText="1"/>
    </xf>
    <xf numFmtId="14" fontId="0" fillId="0" borderId="0" xfId="0" applyNumberFormat="1" applyAlignment="1">
      <alignment horizontal="center"/>
    </xf>
    <xf numFmtId="0" fontId="0" fillId="0" borderId="0" xfId="0" applyAlignment="1">
      <alignment horizontal="center" vertical="center"/>
    </xf>
    <xf numFmtId="9" fontId="0" fillId="0" borderId="0" xfId="1" applyFont="1" applyAlignment="1">
      <alignment horizontal="center" vertical="center"/>
    </xf>
    <xf numFmtId="0" fontId="0" fillId="0" borderId="0" xfId="0" pivotButton="1"/>
    <xf numFmtId="0" fontId="0" fillId="0" borderId="0" xfId="0" applyAlignment="1">
      <alignment horizontal="left"/>
    </xf>
    <xf numFmtId="0" fontId="0" fillId="2" borderId="0" xfId="0" applyFill="1" applyAlignment="1">
      <alignment horizontal="center"/>
    </xf>
    <xf numFmtId="0" fontId="0" fillId="2" borderId="0" xfId="0" applyFill="1"/>
    <xf numFmtId="14" fontId="0" fillId="0" borderId="0" xfId="0" applyNumberFormat="1" applyAlignment="1">
      <alignment horizontal="left"/>
    </xf>
  </cellXfs>
  <cellStyles count="2">
    <cellStyle name="Percent" xfId="1" builtinId="5"/>
    <cellStyle name="عادي" xfId="0" builtinId="0"/>
  </cellStyles>
  <dxfs count="11">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9" formatCode="dd/mm/yy"/>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2.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calcChain" Target="calcChain.xml"/><Relationship Id="rId5" Type="http://schemas.openxmlformats.org/officeDocument/2006/relationships/pivotCacheDefinition" Target="pivotCache/pivotCacheDefinition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pivotSource>
    <c:name>[HR Analytics Dashboard - Employee Turnover.xlsx]Pivots!PivotTable2</c:name>
    <c:fmtId val="11"/>
  </c:pivotSource>
  <c:chart>
    <c:title>
      <c:tx>
        <c:rich>
          <a:bodyPr rot="0" vert="horz"/>
          <a:lstStyle/>
          <a:p>
            <a:pPr>
              <a:defRPr/>
            </a:pPr>
            <a:r>
              <a:rPr lang="en-US" sz="1800" b="1" i="0" u="none" strike="noStrike" baseline="0"/>
              <a:t>Reasons for Leaving</a:t>
            </a:r>
            <a:endParaRPr lang="ar-SA"/>
          </a:p>
        </c:rich>
      </c:tx>
      <c:layout>
        <c:manualLayout>
          <c:xMode val="edge"/>
          <c:yMode val="edge"/>
          <c:x val="0.28022315202231513"/>
          <c:y val="2.6845637583892617E-2"/>
        </c:manualLayout>
      </c:layout>
      <c:overlay val="0"/>
      <c:spPr>
        <a:noFill/>
        <a:ln>
          <a:noFill/>
        </a:ln>
        <a:effectLst/>
      </c:spPr>
    </c:title>
    <c:autoTitleDeleted val="0"/>
    <c:pivotFmts>
      <c:pivotFmt>
        <c:idx val="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
        <c:marker>
          <c:symbol val="none"/>
        </c:marker>
        <c:dLbl>
          <c:idx val="0"/>
          <c:delete val="1"/>
          <c:extLst>
            <c:ext xmlns:c15="http://schemas.microsoft.com/office/drawing/2012/chart" uri="{CE6537A1-D6FC-4f65-9D91-7224C49458BB}"/>
          </c:extLst>
        </c:dLbl>
      </c:pivotFmt>
    </c:pivotFmts>
    <c:plotArea>
      <c:layout/>
      <c:barChart>
        <c:barDir val="col"/>
        <c:grouping val="clustered"/>
        <c:varyColors val="1"/>
        <c:ser>
          <c:idx val="0"/>
          <c:order val="0"/>
          <c:tx>
            <c:strRef>
              <c:f>Pivots!$B$14</c:f>
              <c:strCache>
                <c:ptCount val="1"/>
                <c:pt idx="0">
                  <c:v>الإجمالي</c:v>
                </c:pt>
              </c:strCache>
            </c:strRef>
          </c:tx>
          <c:invertIfNegative val="0"/>
          <c:cat>
            <c:strRef>
              <c:f>Pivots!$A$15:$A$18</c:f>
              <c:strCache>
                <c:ptCount val="3"/>
                <c:pt idx="0">
                  <c:v>Better Offer</c:v>
                </c:pt>
                <c:pt idx="1">
                  <c:v>Performance</c:v>
                </c:pt>
                <c:pt idx="2">
                  <c:v>Personal Reasons</c:v>
                </c:pt>
              </c:strCache>
            </c:strRef>
          </c:cat>
          <c:val>
            <c:numRef>
              <c:f>Pivots!$B$15:$B$18</c:f>
              <c:numCache>
                <c:formatCode>General</c:formatCode>
                <c:ptCount val="3"/>
                <c:pt idx="0">
                  <c:v>2</c:v>
                </c:pt>
                <c:pt idx="1">
                  <c:v>1</c:v>
                </c:pt>
                <c:pt idx="2">
                  <c:v>1</c:v>
                </c:pt>
              </c:numCache>
            </c:numRef>
          </c:val>
          <c:extLst>
            <c:ext xmlns:c16="http://schemas.microsoft.com/office/drawing/2014/chart" uri="{C3380CC4-5D6E-409C-BE32-E72D297353CC}">
              <c16:uniqueId val="{00000004-6A63-45DE-AF2E-8F8BEB28ECC1}"/>
            </c:ext>
          </c:extLst>
        </c:ser>
        <c:dLbls>
          <c:showLegendKey val="0"/>
          <c:showVal val="0"/>
          <c:showCatName val="0"/>
          <c:showSerName val="0"/>
          <c:showPercent val="0"/>
          <c:showBubbleSize val="0"/>
        </c:dLbls>
        <c:gapWidth val="219"/>
        <c:overlap val="-27"/>
        <c:axId val="621489120"/>
        <c:axId val="621479040"/>
      </c:barChart>
      <c:catAx>
        <c:axId val="621489120"/>
        <c:scaling>
          <c:orientation val="maxMin"/>
        </c:scaling>
        <c:delete val="0"/>
        <c:axPos val="b"/>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ar-SA"/>
          </a:p>
        </c:txPr>
        <c:crossAx val="621479040"/>
        <c:crosses val="autoZero"/>
        <c:auto val="1"/>
        <c:lblAlgn val="ctr"/>
        <c:lblOffset val="100"/>
        <c:noMultiLvlLbl val="0"/>
      </c:catAx>
      <c:valAx>
        <c:axId val="621479040"/>
        <c:scaling>
          <c:orientation val="minMax"/>
        </c:scaling>
        <c:delete val="0"/>
        <c:axPos val="r"/>
        <c:numFmt formatCode="General" sourceLinked="1"/>
        <c:majorTickMark val="none"/>
        <c:minorTickMark val="none"/>
        <c:tickLblPos val="nextTo"/>
        <c:spPr>
          <a:noFill/>
          <a:ln>
            <a:noFill/>
          </a:ln>
          <a:effectLst/>
        </c:spPr>
        <c:txPr>
          <a:bodyPr rot="-60000000" vert="horz"/>
          <a:lstStyle/>
          <a:p>
            <a:pPr>
              <a:defRPr/>
            </a:pPr>
            <a:endParaRPr lang="ar-SA"/>
          </a:p>
        </c:txPr>
        <c:crossAx val="621489120"/>
        <c:crosses val="autoZero"/>
        <c:crossBetween val="between"/>
      </c:valAx>
      <c:spPr>
        <a:noFill/>
      </c:spPr>
    </c:plotArea>
    <c:plotVisOnly val="1"/>
    <c:dispBlanksAs val="gap"/>
    <c:showDLblsOverMax val="0"/>
    <c:extLst/>
  </c:chart>
  <c:spPr>
    <a:solidFill>
      <a:schemeClr val="accent1">
        <a:lumMod val="50000"/>
      </a:schemeClr>
    </a:solidFill>
    <a:ln>
      <a:noFill/>
    </a:ln>
  </c:spPr>
  <c:txPr>
    <a:bodyPr/>
    <a:lstStyle/>
    <a:p>
      <a:pPr>
        <a:defRPr>
          <a:solidFill>
            <a:schemeClr val="bg1"/>
          </a:solidFill>
        </a:defRPr>
      </a:pPr>
      <a:endParaRPr lang="ar-SA"/>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pivotSource>
    <c:name>[HR Analytics Dashboard - Employee Turnover.xlsx]Pivots!PivotTable3</c:name>
    <c:fmtId val="9"/>
  </c:pivotSource>
  <c:chart>
    <c:title>
      <c:tx>
        <c:rich>
          <a:bodyPr rot="0" vert="horz"/>
          <a:lstStyle/>
          <a:p>
            <a:pPr>
              <a:defRPr/>
            </a:pPr>
            <a:r>
              <a:rPr lang="en-US" sz="1800" b="1" i="0" u="none" strike="noStrike" baseline="0"/>
              <a:t>Turnover Trend Over Time</a:t>
            </a:r>
            <a:endParaRPr lang="ar-SA"/>
          </a:p>
        </c:rich>
      </c:tx>
      <c:layout>
        <c:manualLayout>
          <c:xMode val="edge"/>
          <c:yMode val="edge"/>
          <c:x val="0.2208"/>
          <c:y val="2.6755852842809364E-2"/>
        </c:manualLayout>
      </c:layout>
      <c:overlay val="0"/>
      <c:spPr>
        <a:noFill/>
        <a:ln>
          <a:noFill/>
        </a:ln>
        <a:effectLst/>
      </c:spPr>
    </c:title>
    <c:autoTitleDeleted val="0"/>
    <c:pivotFmts>
      <c:pivotFmt>
        <c:idx val="0"/>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delete val="1"/>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delete val="1"/>
          <c:extLst>
            <c:ext xmlns:c15="http://schemas.microsoft.com/office/drawing/2012/chart" uri="{CE6537A1-D6FC-4f65-9D91-7224C49458BB}"/>
          </c:extLst>
        </c:dLbl>
      </c:pivotFmt>
      <c:pivotFmt>
        <c:idx val="2"/>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delete val="1"/>
          <c:extLst>
            <c:ext xmlns:c15="http://schemas.microsoft.com/office/drawing/2012/chart" uri="{CE6537A1-D6FC-4f65-9D91-7224C49458BB}"/>
          </c:extLst>
        </c:dLbl>
      </c:pivotFmt>
      <c:pivotFmt>
        <c:idx val="3"/>
        <c:marker>
          <c:symbol val="none"/>
        </c:marker>
        <c:dLbl>
          <c:idx val="0"/>
          <c:spPr>
            <a:noFill/>
            <a:ln>
              <a:noFill/>
            </a:ln>
            <a:effectLst/>
          </c:spPr>
          <c:txPr>
            <a:bodyPr wrap="square" lIns="38100" tIns="19050" rIns="38100" bIns="19050" anchor="ctr">
              <a:spAutoFit/>
            </a:bodyPr>
            <a:lstStyle/>
            <a:p>
              <a:pPr>
                <a:defRPr/>
              </a:pPr>
              <a:endParaRPr lang="ar-SA"/>
            </a:p>
          </c:txPr>
          <c:dLblPos val="inEnd"/>
          <c:showLegendKey val="0"/>
          <c:showVal val="1"/>
          <c:showCatName val="0"/>
          <c:showSerName val="0"/>
          <c:showPercent val="0"/>
          <c:showBubbleSize val="0"/>
          <c:extLst>
            <c:ext xmlns:c15="http://schemas.microsoft.com/office/drawing/2012/chart" uri="{CE6537A1-D6FC-4f65-9D91-7224C49458BB}"/>
          </c:extLst>
        </c:dLbl>
      </c:pivotFmt>
    </c:pivotFmts>
    <c:plotArea>
      <c:layout/>
      <c:pieChart>
        <c:varyColors val="1"/>
        <c:ser>
          <c:idx val="0"/>
          <c:order val="0"/>
          <c:tx>
            <c:strRef>
              <c:f>Pivots!$B$30</c:f>
              <c:strCache>
                <c:ptCount val="1"/>
                <c:pt idx="0">
                  <c:v>الإجمالي</c:v>
                </c:pt>
              </c:strCache>
            </c:strRef>
          </c:tx>
          <c:dLbls>
            <c:spPr>
              <a:noFill/>
              <a:ln>
                <a:noFill/>
              </a:ln>
              <a:effectLst/>
            </c:spPr>
            <c:txPr>
              <a:bodyPr wrap="square" lIns="38100" tIns="19050" rIns="38100" bIns="19050" anchor="ctr">
                <a:spAutoFit/>
              </a:bodyPr>
              <a:lstStyle/>
              <a:p>
                <a:pPr>
                  <a:defRPr/>
                </a:pPr>
                <a:endParaRPr lang="ar-SA"/>
              </a:p>
            </c:txPr>
            <c:dLblPos val="inEnd"/>
            <c:showLegendKey val="0"/>
            <c:showVal val="1"/>
            <c:showCatName val="0"/>
            <c:showSerName val="0"/>
            <c:showPercent val="0"/>
            <c:showBubbleSize val="0"/>
            <c:showLeaderLines val="1"/>
            <c:extLst>
              <c:ext xmlns:c15="http://schemas.microsoft.com/office/drawing/2012/chart" uri="{CE6537A1-D6FC-4f65-9D91-7224C49458BB}"/>
            </c:extLst>
          </c:dLbls>
          <c:cat>
            <c:strRef>
              <c:f>Pivots!$A$31:$A$35</c:f>
              <c:strCache>
                <c:ptCount val="4"/>
                <c:pt idx="0">
                  <c:v>08/07/19</c:v>
                </c:pt>
                <c:pt idx="1">
                  <c:v>03/06/20</c:v>
                </c:pt>
                <c:pt idx="2">
                  <c:v>14/10/20</c:v>
                </c:pt>
                <c:pt idx="3">
                  <c:v>28/07/24</c:v>
                </c:pt>
              </c:strCache>
            </c:strRef>
          </c:cat>
          <c:val>
            <c:numRef>
              <c:f>Pivots!$B$31:$B$35</c:f>
              <c:numCache>
                <c:formatCode>General</c:formatCode>
                <c:ptCount val="4"/>
                <c:pt idx="0">
                  <c:v>1</c:v>
                </c:pt>
                <c:pt idx="1">
                  <c:v>1</c:v>
                </c:pt>
                <c:pt idx="2">
                  <c:v>1</c:v>
                </c:pt>
                <c:pt idx="3">
                  <c:v>1</c:v>
                </c:pt>
              </c:numCache>
            </c:numRef>
          </c:val>
          <c:extLst>
            <c:ext xmlns:c16="http://schemas.microsoft.com/office/drawing/2014/chart" uri="{C3380CC4-5D6E-409C-BE32-E72D297353CC}">
              <c16:uniqueId val="{00000001-6A10-41A5-A703-B079233C3695}"/>
            </c:ext>
          </c:extLst>
        </c:ser>
        <c:dLbls>
          <c:showLegendKey val="0"/>
          <c:showVal val="0"/>
          <c:showCatName val="0"/>
          <c:showSerName val="0"/>
          <c:showPercent val="0"/>
          <c:showBubbleSize val="0"/>
          <c:showLeaderLines val="1"/>
        </c:dLbls>
        <c:firstSliceAng val="0"/>
      </c:pieChart>
      <c:spPr>
        <a:noFill/>
      </c:spPr>
    </c:plotArea>
    <c:plotVisOnly val="1"/>
    <c:dispBlanksAs val="gap"/>
    <c:showDLblsOverMax val="0"/>
    <c:extLst/>
  </c:chart>
  <c:spPr>
    <a:solidFill>
      <a:schemeClr val="accent1">
        <a:lumMod val="50000"/>
      </a:schemeClr>
    </a:solidFill>
    <a:ln>
      <a:noFill/>
    </a:ln>
  </c:spPr>
  <c:txPr>
    <a:bodyPr/>
    <a:lstStyle/>
    <a:p>
      <a:pPr>
        <a:defRPr>
          <a:solidFill>
            <a:schemeClr val="bg1"/>
          </a:solidFill>
        </a:defRPr>
      </a:pPr>
      <a:endParaRPr lang="ar-SA"/>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504825</xdr:colOff>
      <xdr:row>9</xdr:row>
      <xdr:rowOff>38100</xdr:rowOff>
    </xdr:from>
    <xdr:to>
      <xdr:col>7</xdr:col>
      <xdr:colOff>590550</xdr:colOff>
      <xdr:row>20</xdr:row>
      <xdr:rowOff>57150</xdr:rowOff>
    </xdr:to>
    <xdr:sp macro="" textlink="">
      <xdr:nvSpPr>
        <xdr:cNvPr id="3" name="مخطط انسيابي: معالجة متعاقبة 2">
          <a:extLst>
            <a:ext uri="{FF2B5EF4-FFF2-40B4-BE49-F238E27FC236}">
              <a16:creationId xmlns:a16="http://schemas.microsoft.com/office/drawing/2014/main" id="{15640745-4180-4C98-59AE-27FD35274CB8}"/>
            </a:ext>
          </a:extLst>
        </xdr:cNvPr>
        <xdr:cNvSpPr/>
      </xdr:nvSpPr>
      <xdr:spPr>
        <a:xfrm>
          <a:off x="2562225" y="1666875"/>
          <a:ext cx="2828925" cy="2009775"/>
        </a:xfrm>
        <a:prstGeom prst="flowChartAlternateProcess">
          <a:avLst/>
        </a:prstGeom>
        <a:solidFill>
          <a:schemeClr val="accent1">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1" anchor="t"/>
        <a:lstStyle/>
        <a:p>
          <a:pPr algn="ctr"/>
          <a:r>
            <a:rPr lang="en-US" sz="2800"/>
            <a:t>Total Employees</a:t>
          </a:r>
          <a:endParaRPr lang="ar-SA" sz="2800"/>
        </a:p>
      </xdr:txBody>
    </xdr:sp>
    <xdr:clientData/>
  </xdr:twoCellAnchor>
  <xdr:twoCellAnchor>
    <xdr:from>
      <xdr:col>17</xdr:col>
      <xdr:colOff>95250</xdr:colOff>
      <xdr:row>9</xdr:row>
      <xdr:rowOff>0</xdr:rowOff>
    </xdr:from>
    <xdr:to>
      <xdr:col>21</xdr:col>
      <xdr:colOff>257175</xdr:colOff>
      <xdr:row>20</xdr:row>
      <xdr:rowOff>114300</xdr:rowOff>
    </xdr:to>
    <xdr:sp macro="" textlink="">
      <xdr:nvSpPr>
        <xdr:cNvPr id="4" name="مخطط انسيابي: معالجة متعاقبة 3">
          <a:extLst>
            <a:ext uri="{FF2B5EF4-FFF2-40B4-BE49-F238E27FC236}">
              <a16:creationId xmlns:a16="http://schemas.microsoft.com/office/drawing/2014/main" id="{6CCAD7CA-82DE-44EE-80D8-4BFC8388E600}"/>
            </a:ext>
          </a:extLst>
        </xdr:cNvPr>
        <xdr:cNvSpPr/>
      </xdr:nvSpPr>
      <xdr:spPr>
        <a:xfrm>
          <a:off x="11753850" y="1628775"/>
          <a:ext cx="2905125" cy="2105025"/>
        </a:xfrm>
        <a:prstGeom prst="flowChartAlternateProcess">
          <a:avLst/>
        </a:prstGeom>
        <a:solidFill>
          <a:schemeClr val="accent1">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1" anchor="t"/>
        <a:lstStyle/>
        <a:p>
          <a:pPr algn="ctr"/>
          <a:r>
            <a:rPr lang="en-US" sz="2800"/>
            <a:t>Early Turnover</a:t>
          </a:r>
          <a:endParaRPr lang="ar-SA" sz="2800"/>
        </a:p>
      </xdr:txBody>
    </xdr:sp>
    <xdr:clientData/>
  </xdr:twoCellAnchor>
  <xdr:twoCellAnchor>
    <xdr:from>
      <xdr:col>12</xdr:col>
      <xdr:colOff>552450</xdr:colOff>
      <xdr:row>9</xdr:row>
      <xdr:rowOff>28574</xdr:rowOff>
    </xdr:from>
    <xdr:to>
      <xdr:col>16</xdr:col>
      <xdr:colOff>590550</xdr:colOff>
      <xdr:row>20</xdr:row>
      <xdr:rowOff>104774</xdr:rowOff>
    </xdr:to>
    <xdr:sp macro="" textlink="">
      <xdr:nvSpPr>
        <xdr:cNvPr id="5" name="مخطط انسيابي: معالجة متعاقبة 4">
          <a:extLst>
            <a:ext uri="{FF2B5EF4-FFF2-40B4-BE49-F238E27FC236}">
              <a16:creationId xmlns:a16="http://schemas.microsoft.com/office/drawing/2014/main" id="{A7A503D3-7A05-4E7B-85C8-CED7B170A97E}"/>
            </a:ext>
          </a:extLst>
        </xdr:cNvPr>
        <xdr:cNvSpPr/>
      </xdr:nvSpPr>
      <xdr:spPr>
        <a:xfrm>
          <a:off x="8782050" y="1657349"/>
          <a:ext cx="2781300" cy="2066925"/>
        </a:xfrm>
        <a:prstGeom prst="flowChartAlternateProcess">
          <a:avLst/>
        </a:prstGeom>
        <a:solidFill>
          <a:schemeClr val="accent1">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1" anchor="t"/>
        <a:lstStyle/>
        <a:p>
          <a:pPr algn="ctr"/>
          <a:r>
            <a:rPr lang="en-US" sz="2800">
              <a:solidFill>
                <a:schemeClr val="bg1"/>
              </a:solidFill>
            </a:rPr>
            <a:t>Turnover Rate</a:t>
          </a:r>
          <a:endParaRPr lang="ar-SA" sz="2800">
            <a:solidFill>
              <a:schemeClr val="bg1"/>
            </a:solidFill>
          </a:endParaRPr>
        </a:p>
      </xdr:txBody>
    </xdr:sp>
    <xdr:clientData/>
  </xdr:twoCellAnchor>
  <xdr:twoCellAnchor>
    <xdr:from>
      <xdr:col>8</xdr:col>
      <xdr:colOff>209550</xdr:colOff>
      <xdr:row>9</xdr:row>
      <xdr:rowOff>47625</xdr:rowOff>
    </xdr:from>
    <xdr:to>
      <xdr:col>12</xdr:col>
      <xdr:colOff>295275</xdr:colOff>
      <xdr:row>20</xdr:row>
      <xdr:rowOff>66675</xdr:rowOff>
    </xdr:to>
    <xdr:sp macro="" textlink="">
      <xdr:nvSpPr>
        <xdr:cNvPr id="6" name="مخطط انسيابي: معالجة متعاقبة 5">
          <a:extLst>
            <a:ext uri="{FF2B5EF4-FFF2-40B4-BE49-F238E27FC236}">
              <a16:creationId xmlns:a16="http://schemas.microsoft.com/office/drawing/2014/main" id="{6C415149-9315-459C-B4AF-48C9646E0DAF}"/>
            </a:ext>
          </a:extLst>
        </xdr:cNvPr>
        <xdr:cNvSpPr/>
      </xdr:nvSpPr>
      <xdr:spPr>
        <a:xfrm>
          <a:off x="5695950" y="1676400"/>
          <a:ext cx="2828925" cy="2009775"/>
        </a:xfrm>
        <a:prstGeom prst="flowChartAlternateProcess">
          <a:avLst/>
        </a:prstGeom>
        <a:solidFill>
          <a:schemeClr val="accent1">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1" anchor="t"/>
        <a:lstStyle/>
        <a:p>
          <a:pPr algn="ctr"/>
          <a:r>
            <a:rPr lang="en-US" sz="2500"/>
            <a:t>Number of Leavers</a:t>
          </a:r>
          <a:endParaRPr lang="ar-SA" sz="2500"/>
        </a:p>
      </xdr:txBody>
    </xdr:sp>
    <xdr:clientData/>
  </xdr:twoCellAnchor>
  <xdr:twoCellAnchor>
    <xdr:from>
      <xdr:col>4</xdr:col>
      <xdr:colOff>123825</xdr:colOff>
      <xdr:row>11</xdr:row>
      <xdr:rowOff>161924</xdr:rowOff>
    </xdr:from>
    <xdr:to>
      <xdr:col>7</xdr:col>
      <xdr:colOff>276225</xdr:colOff>
      <xdr:row>19</xdr:row>
      <xdr:rowOff>104775</xdr:rowOff>
    </xdr:to>
    <xdr:sp macro="" textlink="Calculations!A2">
      <xdr:nvSpPr>
        <xdr:cNvPr id="9" name="مربع نص 8">
          <a:extLst>
            <a:ext uri="{FF2B5EF4-FFF2-40B4-BE49-F238E27FC236}">
              <a16:creationId xmlns:a16="http://schemas.microsoft.com/office/drawing/2014/main" id="{80C35618-235F-F8EF-A833-5961637307E1}"/>
            </a:ext>
          </a:extLst>
        </xdr:cNvPr>
        <xdr:cNvSpPr txBox="1"/>
      </xdr:nvSpPr>
      <xdr:spPr>
        <a:xfrm>
          <a:off x="2867025" y="2152649"/>
          <a:ext cx="2209800" cy="1390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ctr"/>
        <a:lstStyle/>
        <a:p>
          <a:pPr algn="ctr"/>
          <a:fld id="{F11D5F79-0D92-4A83-B4EA-C2FD0B263B44}" type="TxLink">
            <a:rPr lang="en-US" sz="5000" b="0" i="0" u="none" strike="noStrike">
              <a:solidFill>
                <a:schemeClr val="bg1"/>
              </a:solidFill>
              <a:latin typeface="Arial"/>
              <a:cs typeface="Arial"/>
            </a:rPr>
            <a:pPr algn="ctr"/>
            <a:t>120</a:t>
          </a:fld>
          <a:endParaRPr lang="ar-SA" sz="5000">
            <a:solidFill>
              <a:schemeClr val="bg1"/>
            </a:solidFill>
          </a:endParaRPr>
        </a:p>
      </xdr:txBody>
    </xdr:sp>
    <xdr:clientData/>
  </xdr:twoCellAnchor>
  <xdr:twoCellAnchor>
    <xdr:from>
      <xdr:col>17</xdr:col>
      <xdr:colOff>514350</xdr:colOff>
      <xdr:row>12</xdr:row>
      <xdr:rowOff>104775</xdr:rowOff>
    </xdr:from>
    <xdr:to>
      <xdr:col>20</xdr:col>
      <xdr:colOff>666750</xdr:colOff>
      <xdr:row>19</xdr:row>
      <xdr:rowOff>28575</xdr:rowOff>
    </xdr:to>
    <xdr:sp macro="" textlink="Calculations!E2">
      <xdr:nvSpPr>
        <xdr:cNvPr id="10" name="مربع نص 9">
          <a:extLst>
            <a:ext uri="{FF2B5EF4-FFF2-40B4-BE49-F238E27FC236}">
              <a16:creationId xmlns:a16="http://schemas.microsoft.com/office/drawing/2014/main" id="{8B841AB4-0F88-45F6-8B9E-C76263BCF725}"/>
            </a:ext>
          </a:extLst>
        </xdr:cNvPr>
        <xdr:cNvSpPr txBox="1"/>
      </xdr:nvSpPr>
      <xdr:spPr>
        <a:xfrm>
          <a:off x="12172950" y="2276475"/>
          <a:ext cx="2209800" cy="1190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ctr"/>
        <a:lstStyle/>
        <a:p>
          <a:pPr algn="ctr"/>
          <a:fld id="{F4B9A638-C666-431E-858B-863D7C4C3852}" type="TxLink">
            <a:rPr lang="en-US" sz="5000" b="0" i="0" u="none" strike="noStrike">
              <a:solidFill>
                <a:schemeClr val="bg1"/>
              </a:solidFill>
              <a:latin typeface="Arial"/>
              <a:cs typeface="Arial"/>
            </a:rPr>
            <a:pPr algn="ctr"/>
            <a:t>75%</a:t>
          </a:fld>
          <a:endParaRPr lang="ar-SA" sz="5000">
            <a:solidFill>
              <a:schemeClr val="bg1"/>
            </a:solidFill>
          </a:endParaRPr>
        </a:p>
      </xdr:txBody>
    </xdr:sp>
    <xdr:clientData/>
  </xdr:twoCellAnchor>
  <xdr:twoCellAnchor>
    <xdr:from>
      <xdr:col>13</xdr:col>
      <xdr:colOff>190499</xdr:colOff>
      <xdr:row>11</xdr:row>
      <xdr:rowOff>142875</xdr:rowOff>
    </xdr:from>
    <xdr:to>
      <xdr:col>16</xdr:col>
      <xdr:colOff>314324</xdr:colOff>
      <xdr:row>19</xdr:row>
      <xdr:rowOff>142875</xdr:rowOff>
    </xdr:to>
    <xdr:sp macro="" textlink="Calculations!D2">
      <xdr:nvSpPr>
        <xdr:cNvPr id="11" name="مربع نص 10">
          <a:extLst>
            <a:ext uri="{FF2B5EF4-FFF2-40B4-BE49-F238E27FC236}">
              <a16:creationId xmlns:a16="http://schemas.microsoft.com/office/drawing/2014/main" id="{FD56EC07-9569-4F64-9B61-C53DF489A085}"/>
            </a:ext>
          </a:extLst>
        </xdr:cNvPr>
        <xdr:cNvSpPr txBox="1"/>
      </xdr:nvSpPr>
      <xdr:spPr>
        <a:xfrm>
          <a:off x="9105899" y="2133600"/>
          <a:ext cx="2181225" cy="1447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ctr"/>
        <a:lstStyle/>
        <a:p>
          <a:pPr algn="ctr"/>
          <a:fld id="{F7C0ECB1-56DB-414D-ACBC-F0E5245A68E1}" type="TxLink">
            <a:rPr lang="en-US" sz="5000" b="0" i="0" u="none" strike="noStrike">
              <a:solidFill>
                <a:schemeClr val="bg1"/>
              </a:solidFill>
              <a:latin typeface="Arial"/>
              <a:cs typeface="Arial"/>
            </a:rPr>
            <a:pPr algn="ctr"/>
            <a:t>14%</a:t>
          </a:fld>
          <a:endParaRPr lang="ar-SA" sz="5000">
            <a:solidFill>
              <a:schemeClr val="bg1"/>
            </a:solidFill>
          </a:endParaRPr>
        </a:p>
      </xdr:txBody>
    </xdr:sp>
    <xdr:clientData/>
  </xdr:twoCellAnchor>
  <xdr:twoCellAnchor>
    <xdr:from>
      <xdr:col>8</xdr:col>
      <xdr:colOff>495300</xdr:colOff>
      <xdr:row>12</xdr:row>
      <xdr:rowOff>76200</xdr:rowOff>
    </xdr:from>
    <xdr:to>
      <xdr:col>11</xdr:col>
      <xdr:colOff>657225</xdr:colOff>
      <xdr:row>19</xdr:row>
      <xdr:rowOff>152400</xdr:rowOff>
    </xdr:to>
    <xdr:sp macro="" textlink="Calculations!B2">
      <xdr:nvSpPr>
        <xdr:cNvPr id="13" name="مربع نص 12">
          <a:extLst>
            <a:ext uri="{FF2B5EF4-FFF2-40B4-BE49-F238E27FC236}">
              <a16:creationId xmlns:a16="http://schemas.microsoft.com/office/drawing/2014/main" id="{22DD839B-59E0-431B-8700-40C2EF2358BD}"/>
            </a:ext>
          </a:extLst>
        </xdr:cNvPr>
        <xdr:cNvSpPr txBox="1"/>
      </xdr:nvSpPr>
      <xdr:spPr>
        <a:xfrm>
          <a:off x="5981700" y="2247900"/>
          <a:ext cx="2219325" cy="1343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ctr"/>
        <a:lstStyle/>
        <a:p>
          <a:pPr algn="ctr"/>
          <a:fld id="{B792F423-3C3B-4F89-A3AE-44BFF55A8FE3}" type="TxLink">
            <a:rPr lang="en-US" sz="5000" b="0" i="0" u="none" strike="noStrike">
              <a:solidFill>
                <a:schemeClr val="bg1"/>
              </a:solidFill>
              <a:latin typeface="Arial"/>
              <a:cs typeface="Arial"/>
            </a:rPr>
            <a:pPr algn="ctr"/>
            <a:t>16</a:t>
          </a:fld>
          <a:endParaRPr lang="ar-SA" sz="5000">
            <a:solidFill>
              <a:schemeClr val="bg1"/>
            </a:solidFill>
          </a:endParaRPr>
        </a:p>
      </xdr:txBody>
    </xdr:sp>
    <xdr:clientData/>
  </xdr:twoCellAnchor>
  <xdr:twoCellAnchor>
    <xdr:from>
      <xdr:col>3</xdr:col>
      <xdr:colOff>485775</xdr:colOff>
      <xdr:row>22</xdr:row>
      <xdr:rowOff>28575</xdr:rowOff>
    </xdr:from>
    <xdr:to>
      <xdr:col>10</xdr:col>
      <xdr:colOff>238125</xdr:colOff>
      <xdr:row>37</xdr:row>
      <xdr:rowOff>152400</xdr:rowOff>
    </xdr:to>
    <xdr:graphicFrame macro="">
      <xdr:nvGraphicFramePr>
        <xdr:cNvPr id="16" name="مخطط 15">
          <a:extLst>
            <a:ext uri="{FF2B5EF4-FFF2-40B4-BE49-F238E27FC236}">
              <a16:creationId xmlns:a16="http://schemas.microsoft.com/office/drawing/2014/main" id="{6E2B1D03-7847-43CD-BE70-4504A3933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514349</xdr:colOff>
      <xdr:row>22</xdr:row>
      <xdr:rowOff>57150</xdr:rowOff>
    </xdr:from>
    <xdr:to>
      <xdr:col>21</xdr:col>
      <xdr:colOff>238124</xdr:colOff>
      <xdr:row>38</xdr:row>
      <xdr:rowOff>9525</xdr:rowOff>
    </xdr:to>
    <xdr:graphicFrame macro="">
      <xdr:nvGraphicFramePr>
        <xdr:cNvPr id="17" name="مخطط 16">
          <a:extLst>
            <a:ext uri="{FF2B5EF4-FFF2-40B4-BE49-F238E27FC236}">
              <a16:creationId xmlns:a16="http://schemas.microsoft.com/office/drawing/2014/main" id="{CEACB233-0E5B-427D-9D59-670C292901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219074</xdr:colOff>
      <xdr:row>27</xdr:row>
      <xdr:rowOff>95251</xdr:rowOff>
    </xdr:from>
    <xdr:to>
      <xdr:col>13</xdr:col>
      <xdr:colOff>647700</xdr:colOff>
      <xdr:row>37</xdr:row>
      <xdr:rowOff>85725</xdr:rowOff>
    </xdr:to>
    <mc:AlternateContent xmlns:mc="http://schemas.openxmlformats.org/markup-compatibility/2006" xmlns:a14="http://schemas.microsoft.com/office/drawing/2010/main">
      <mc:Choice Requires="a14">
        <xdr:graphicFrame macro="">
          <xdr:nvGraphicFramePr>
            <xdr:cNvPr id="18" name="Department">
              <a:extLst>
                <a:ext uri="{FF2B5EF4-FFF2-40B4-BE49-F238E27FC236}">
                  <a16:creationId xmlns:a16="http://schemas.microsoft.com/office/drawing/2014/main" id="{BF50605D-6AAD-28C6-4F93-12A9AE6F7836}"/>
                </a:ext>
              </a:extLst>
            </xdr:cNvPr>
            <xdr:cNvGraphicFramePr/>
          </xdr:nvGraphicFramePr>
          <xdr:xfrm>
            <a:off x="0" y="0"/>
            <a:ext cx="0" cy="0"/>
          </xdr:xfrm>
          <a:graphic>
            <a:graphicData uri="http://schemas.microsoft.com/office/drawing/2010/slicer">
              <sle:slicer xmlns:sle="http://schemas.microsoft.com/office/drawing/2010/slicer" name="Department"/>
            </a:graphicData>
          </a:graphic>
        </xdr:graphicFrame>
      </mc:Choice>
      <mc:Fallback xmlns="">
        <xdr:sp macro="" textlink="">
          <xdr:nvSpPr>
            <xdr:cNvPr id="0" name=""/>
            <xdr:cNvSpPr>
              <a:spLocks noTextEdit="1"/>
            </xdr:cNvSpPr>
          </xdr:nvSpPr>
          <xdr:spPr>
            <a:xfrm>
              <a:off x="7762874" y="4981576"/>
              <a:ext cx="1800226" cy="1800224"/>
            </a:xfrm>
            <a:prstGeom prst="rect">
              <a:avLst/>
            </a:prstGeom>
            <a:solidFill>
              <a:prstClr val="white"/>
            </a:solidFill>
            <a:ln w="1">
              <a:solidFill>
                <a:prstClr val="green"/>
              </a:solidFill>
            </a:ln>
          </xdr:spPr>
          <xdr:txBody>
            <a:bodyPr vertOverflow="clip" horzOverflow="clip"/>
            <a:lstStyle/>
            <a:p>
              <a:r>
                <a:rPr lang="ar-SA" sz="1100"/>
                <a:t>يُظهر هذا الشكل مقسم طريقة عرض. ويتم اعتماد مقسمات طرق العرض في Excel 2010 أو الإصدارات اللاحقة.
إذا تم تعديل الشكل في إصدار سابق من Excel، أو إذا تم حفظ المصنف في Excel 2003 أو إصدار سابق، فيتعذر استخدام مقسم طريقة العرض.</a:t>
              </a:r>
            </a:p>
          </xdr:txBody>
        </xdr:sp>
      </mc:Fallback>
    </mc:AlternateContent>
    <xdr:clientData/>
  </xdr:twoCellAnchor>
  <xdr:twoCellAnchor editAs="oneCell">
    <xdr:from>
      <xdr:col>11</xdr:col>
      <xdr:colOff>190500</xdr:colOff>
      <xdr:row>21</xdr:row>
      <xdr:rowOff>66677</xdr:rowOff>
    </xdr:from>
    <xdr:to>
      <xdr:col>13</xdr:col>
      <xdr:colOff>647700</xdr:colOff>
      <xdr:row>26</xdr:row>
      <xdr:rowOff>161926</xdr:rowOff>
    </xdr:to>
    <mc:AlternateContent xmlns:mc="http://schemas.openxmlformats.org/markup-compatibility/2006" xmlns:a14="http://schemas.microsoft.com/office/drawing/2010/main">
      <mc:Choice Requires="a14">
        <xdr:graphicFrame macro="">
          <xdr:nvGraphicFramePr>
            <xdr:cNvPr id="19" name="Status">
              <a:extLst>
                <a:ext uri="{FF2B5EF4-FFF2-40B4-BE49-F238E27FC236}">
                  <a16:creationId xmlns:a16="http://schemas.microsoft.com/office/drawing/2014/main" id="{0C681341-EF0B-4D54-459A-C55B25B03355}"/>
                </a:ext>
              </a:extLst>
            </xdr:cNvPr>
            <xdr:cNvGraphicFramePr/>
          </xdr:nvGraphicFramePr>
          <xdr:xfrm>
            <a:off x="0" y="0"/>
            <a:ext cx="0" cy="0"/>
          </xdr:xfrm>
          <a:graphic>
            <a:graphicData uri="http://schemas.microsoft.com/office/drawing/2010/slicer">
              <sle:slicer xmlns:sle="http://schemas.microsoft.com/office/drawing/2010/slicer" name="Status"/>
            </a:graphicData>
          </a:graphic>
        </xdr:graphicFrame>
      </mc:Choice>
      <mc:Fallback xmlns="">
        <xdr:sp macro="" textlink="">
          <xdr:nvSpPr>
            <xdr:cNvPr id="0" name=""/>
            <xdr:cNvSpPr>
              <a:spLocks noTextEdit="1"/>
            </xdr:cNvSpPr>
          </xdr:nvSpPr>
          <xdr:spPr>
            <a:xfrm>
              <a:off x="7734300" y="3867152"/>
              <a:ext cx="1828800" cy="1000124"/>
            </a:xfrm>
            <a:prstGeom prst="rect">
              <a:avLst/>
            </a:prstGeom>
            <a:solidFill>
              <a:prstClr val="white"/>
            </a:solidFill>
            <a:ln w="1">
              <a:solidFill>
                <a:prstClr val="green"/>
              </a:solidFill>
            </a:ln>
          </xdr:spPr>
          <xdr:txBody>
            <a:bodyPr vertOverflow="clip" horzOverflow="clip"/>
            <a:lstStyle/>
            <a:p>
              <a:r>
                <a:rPr lang="ar-SA" sz="1100"/>
                <a:t>يُظهر هذا الشكل مقسم طريقة عرض. ويتم اعتماد مقسمات طرق العرض في Excel 2010 أو الإصدارات اللاحقة.
إذا تم تعديل الشكل في إصدار سابق من Excel، أو إذا تم حفظ المصنف في Excel 2003 أو إصدار سابق، فيتعذر استخدام مقسم طريقة العرض.</a:t>
              </a:r>
            </a:p>
          </xdr:txBody>
        </xdr:sp>
      </mc:Fallback>
    </mc:AlternateContent>
    <xdr:clientData/>
  </xdr:twoCellAnchor>
  <xdr:twoCellAnchor>
    <xdr:from>
      <xdr:col>5</xdr:col>
      <xdr:colOff>9525</xdr:colOff>
      <xdr:row>2</xdr:row>
      <xdr:rowOff>47625</xdr:rowOff>
    </xdr:from>
    <xdr:to>
      <xdr:col>20</xdr:col>
      <xdr:colOff>447675</xdr:colOff>
      <xdr:row>8</xdr:row>
      <xdr:rowOff>28575</xdr:rowOff>
    </xdr:to>
    <xdr:sp macro="" textlink="">
      <xdr:nvSpPr>
        <xdr:cNvPr id="22" name="مستطيل 21">
          <a:extLst>
            <a:ext uri="{FF2B5EF4-FFF2-40B4-BE49-F238E27FC236}">
              <a16:creationId xmlns:a16="http://schemas.microsoft.com/office/drawing/2014/main" id="{026196A6-0A65-AFD7-FD0F-24B3483A14D7}"/>
            </a:ext>
          </a:extLst>
        </xdr:cNvPr>
        <xdr:cNvSpPr/>
      </xdr:nvSpPr>
      <xdr:spPr>
        <a:xfrm>
          <a:off x="3438525" y="409575"/>
          <a:ext cx="10725150" cy="10668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3600"/>
            <a:t>HR Analytics Dashboard - Employee Turnover</a:t>
          </a:r>
          <a:endParaRPr lang="ar-SA" sz="36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hamer Alshehri" refreshedDate="46065.527462847225" createdVersion="8" refreshedVersion="8" minRefreshableVersion="3" recordCount="120" xr:uid="{D8FD22E5-D9CC-452C-909F-107BE8E22742}">
  <cacheSource type="worksheet">
    <worksheetSource name="HR_Data"/>
  </cacheSource>
  <cacheFields count="9">
    <cacheField name="Employee ID" numFmtId="0">
      <sharedItems/>
    </cacheField>
    <cacheField name="Department" numFmtId="0">
      <sharedItems count="6">
        <s v="Sales"/>
        <s v="IT"/>
        <s v="Finance"/>
        <s v="Marketing"/>
        <s v="Operations"/>
        <s v="HR"/>
      </sharedItems>
    </cacheField>
    <cacheField name="Hire Date" numFmtId="14">
      <sharedItems containsSemiMixedTypes="0" containsNonDate="0" containsDate="1" containsString="0" minDate="2019-01-01T00:00:00" maxDate="2024-12-21T00:00:00"/>
    </cacheField>
    <cacheField name="Termination Date" numFmtId="0">
      <sharedItems containsDate="1" containsMixedTypes="1" minDate="2019-01-06T00:00:00" maxDate="2024-07-29T00:00:00" count="19">
        <s v="Active"/>
        <d v="2019-07-08T00:00:00"/>
        <d v="2020-05-06T00:00:00"/>
        <d v="2020-10-16T00:00:00"/>
        <d v="2022-01-31T00:00:00"/>
        <d v="2022-08-11T00:00:00"/>
        <d v="2023-08-18T00:00:00"/>
        <d v="2024-06-25T00:00:00"/>
        <d v="2024-07-28T00:00:00"/>
        <d v="2019-01-06T00:00:00"/>
        <d v="2019-12-17T00:00:00"/>
        <d v="2020-06-03T00:00:00"/>
        <d v="2020-10-14T00:00:00"/>
        <d v="2021-11-15T00:00:00"/>
        <d v="2022-11-02T00:00:00"/>
        <d v="2022-12-31T00:00:00"/>
        <d v="2023-10-14T00:00:00"/>
        <d v="2019-12-01T00:00:00" u="1"/>
        <d v="2020-03-02T00:00:00" u="1"/>
      </sharedItems>
    </cacheField>
    <cacheField name="Status" numFmtId="0">
      <sharedItems count="3">
        <s v="Active"/>
        <s v="Resigned"/>
        <s v="Terminated"/>
      </sharedItems>
    </cacheField>
    <cacheField name="TotalSalary" numFmtId="0">
      <sharedItems containsSemiMixedTypes="0" containsString="0" containsNumber="1" containsInteger="1" minValue="8000" maxValue="11000"/>
    </cacheField>
    <cacheField name="Reason for Leaving" numFmtId="0">
      <sharedItems containsBlank="1" count="9">
        <m/>
        <s v="Personal Reasons"/>
        <s v="Better Opportunity"/>
        <s v="End of Contract"/>
        <s v="Restructuring"/>
        <s v="Better Offer"/>
        <s v="Work Environment"/>
        <s v="Manager Issues"/>
        <s v="Performance"/>
      </sharedItems>
    </cacheField>
    <cacheField name="Length of Service" numFmtId="0">
      <sharedItems containsSemiMixedTypes="0" containsString="0" containsNumber="1" containsInteger="1" minValue="5" maxValue="2585"/>
    </cacheField>
    <cacheField name="Early Turnover" numFmtId="0">
      <sharedItems/>
    </cacheField>
  </cacheFields>
  <extLst>
    <ext xmlns:x14="http://schemas.microsoft.com/office/spreadsheetml/2009/9/main" uri="{725AE2AE-9491-48be-B2B4-4EB974FC3084}">
      <x14:pivotCacheDefinition pivotCacheId="15855820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0">
  <r>
    <s v="E001"/>
    <x v="0"/>
    <d v="2019-01-15T00:00:00"/>
    <x v="0"/>
    <x v="0"/>
    <n v="9500"/>
    <x v="0"/>
    <n v="2585"/>
    <s v="No"/>
  </r>
  <r>
    <s v="E002"/>
    <x v="1"/>
    <d v="2019-03-22T00:00:00"/>
    <x v="0"/>
    <x v="0"/>
    <n v="9500"/>
    <x v="0"/>
    <n v="2519"/>
    <s v="No"/>
  </r>
  <r>
    <s v="E003"/>
    <x v="2"/>
    <d v="2019-06-05T00:00:00"/>
    <x v="1"/>
    <x v="1"/>
    <n v="11000"/>
    <x v="1"/>
    <n v="33"/>
    <s v="Yes"/>
  </r>
  <r>
    <s v="E004"/>
    <x v="3"/>
    <d v="2019-08-18T00:00:00"/>
    <x v="0"/>
    <x v="0"/>
    <n v="10500"/>
    <x v="0"/>
    <n v="2370"/>
    <s v="No"/>
  </r>
  <r>
    <s v="E005"/>
    <x v="4"/>
    <d v="2019-11-01T00:00:00"/>
    <x v="0"/>
    <x v="0"/>
    <n v="9000"/>
    <x v="0"/>
    <n v="2295"/>
    <s v="No"/>
  </r>
  <r>
    <s v="E006"/>
    <x v="5"/>
    <d v="2020-01-12T00:00:00"/>
    <x v="0"/>
    <x v="0"/>
    <n v="8500"/>
    <x v="0"/>
    <n v="2223"/>
    <s v="No"/>
  </r>
  <r>
    <s v="E007"/>
    <x v="0"/>
    <d v="2020-02-28T00:00:00"/>
    <x v="2"/>
    <x v="1"/>
    <n v="8000"/>
    <x v="2"/>
    <n v="68"/>
    <s v="Yes"/>
  </r>
  <r>
    <s v="E008"/>
    <x v="1"/>
    <d v="2020-04-10T00:00:00"/>
    <x v="0"/>
    <x v="0"/>
    <n v="9500"/>
    <x v="0"/>
    <n v="2134"/>
    <s v="No"/>
  </r>
  <r>
    <s v="E009"/>
    <x v="2"/>
    <d v="2020-06-21T00:00:00"/>
    <x v="0"/>
    <x v="0"/>
    <n v="11000"/>
    <x v="0"/>
    <n v="2062"/>
    <s v="No"/>
  </r>
  <r>
    <s v="E010"/>
    <x v="0"/>
    <d v="2020-08-05T00:00:00"/>
    <x v="0"/>
    <x v="0"/>
    <n v="10500"/>
    <x v="0"/>
    <n v="2017"/>
    <s v="No"/>
  </r>
  <r>
    <s v="E011"/>
    <x v="3"/>
    <d v="2020-09-17T00:00:00"/>
    <x v="0"/>
    <x v="0"/>
    <n v="9500"/>
    <x v="0"/>
    <n v="1974"/>
    <s v="No"/>
  </r>
  <r>
    <s v="E012"/>
    <x v="4"/>
    <d v="2020-05-30T00:00:00"/>
    <x v="3"/>
    <x v="2"/>
    <n v="9000"/>
    <x v="2"/>
    <n v="139"/>
    <s v="Yes"/>
  </r>
  <r>
    <s v="E013"/>
    <x v="1"/>
    <d v="2021-01-11T00:00:00"/>
    <x v="0"/>
    <x v="0"/>
    <n v="8500"/>
    <x v="0"/>
    <n v="1858"/>
    <s v="No"/>
  </r>
  <r>
    <s v="E014"/>
    <x v="5"/>
    <d v="2021-03-25T00:00:00"/>
    <x v="0"/>
    <x v="0"/>
    <n v="11000"/>
    <x v="0"/>
    <n v="1785"/>
    <s v="No"/>
  </r>
  <r>
    <s v="E015"/>
    <x v="2"/>
    <d v="2021-05-06T00:00:00"/>
    <x v="0"/>
    <x v="0"/>
    <n v="8000"/>
    <x v="0"/>
    <n v="1743"/>
    <s v="No"/>
  </r>
  <r>
    <s v="E016"/>
    <x v="0"/>
    <d v="2021-01-31T00:00:00"/>
    <x v="4"/>
    <x v="1"/>
    <n v="10500"/>
    <x v="3"/>
    <n v="365"/>
    <s v="No"/>
  </r>
  <r>
    <s v="E017"/>
    <x v="4"/>
    <d v="2021-10-01T00:00:00"/>
    <x v="0"/>
    <x v="0"/>
    <n v="9500"/>
    <x v="0"/>
    <n v="1595"/>
    <s v="No"/>
  </r>
  <r>
    <s v="E018"/>
    <x v="3"/>
    <d v="2021-12-14T00:00:00"/>
    <x v="0"/>
    <x v="0"/>
    <n v="8500"/>
    <x v="0"/>
    <n v="1521"/>
    <s v="No"/>
  </r>
  <r>
    <s v="E019"/>
    <x v="1"/>
    <d v="2022-01-27T00:00:00"/>
    <x v="0"/>
    <x v="0"/>
    <n v="9000"/>
    <x v="0"/>
    <n v="1477"/>
    <s v="No"/>
  </r>
  <r>
    <s v="E020"/>
    <x v="0"/>
    <d v="2022-03-10T00:00:00"/>
    <x v="5"/>
    <x v="1"/>
    <n v="11000"/>
    <x v="4"/>
    <n v="154"/>
    <s v="Yes"/>
  </r>
  <r>
    <s v="E021"/>
    <x v="2"/>
    <d v="2022-04-22T00:00:00"/>
    <x v="0"/>
    <x v="0"/>
    <n v="9500"/>
    <x v="0"/>
    <n v="1392"/>
    <s v="No"/>
  </r>
  <r>
    <s v="E022"/>
    <x v="5"/>
    <d v="2022-06-05T00:00:00"/>
    <x v="0"/>
    <x v="0"/>
    <n v="10500"/>
    <x v="0"/>
    <n v="1348"/>
    <s v="No"/>
  </r>
  <r>
    <s v="E023"/>
    <x v="4"/>
    <d v="2022-07-18T00:00:00"/>
    <x v="0"/>
    <x v="0"/>
    <n v="8000"/>
    <x v="0"/>
    <n v="1305"/>
    <s v="No"/>
  </r>
  <r>
    <s v="E024"/>
    <x v="3"/>
    <d v="2022-09-30T00:00:00"/>
    <x v="0"/>
    <x v="0"/>
    <n v="8500"/>
    <x v="0"/>
    <n v="1231"/>
    <s v="No"/>
  </r>
  <r>
    <s v="E025"/>
    <x v="0"/>
    <d v="2022-11-12T00:00:00"/>
    <x v="6"/>
    <x v="2"/>
    <n v="9000"/>
    <x v="1"/>
    <n v="279"/>
    <s v="No"/>
  </r>
  <r>
    <s v="E026"/>
    <x v="1"/>
    <d v="2023-01-24T00:00:00"/>
    <x v="0"/>
    <x v="0"/>
    <n v="9500"/>
    <x v="0"/>
    <n v="1115"/>
    <s v="No"/>
  </r>
  <r>
    <s v="E027"/>
    <x v="2"/>
    <d v="2023-03-06T00:00:00"/>
    <x v="0"/>
    <x v="0"/>
    <n v="11000"/>
    <x v="0"/>
    <n v="1074"/>
    <s v="No"/>
  </r>
  <r>
    <s v="E028"/>
    <x v="4"/>
    <d v="2023-05-18T00:00:00"/>
    <x v="0"/>
    <x v="0"/>
    <n v="10500"/>
    <x v="0"/>
    <n v="1001"/>
    <s v="No"/>
  </r>
  <r>
    <s v="E029"/>
    <x v="3"/>
    <d v="2023-06-30T00:00:00"/>
    <x v="0"/>
    <x v="0"/>
    <n v="8500"/>
    <x v="0"/>
    <n v="958"/>
    <s v="No"/>
  </r>
  <r>
    <s v="E030"/>
    <x v="5"/>
    <d v="2023-08-12T00:00:00"/>
    <x v="0"/>
    <x v="0"/>
    <n v="9000"/>
    <x v="0"/>
    <n v="915"/>
    <s v="No"/>
  </r>
  <r>
    <s v="E031"/>
    <x v="0"/>
    <d v="2023-06-25T00:00:00"/>
    <x v="7"/>
    <x v="1"/>
    <n v="8000"/>
    <x v="3"/>
    <n v="366"/>
    <s v="No"/>
  </r>
  <r>
    <s v="E032"/>
    <x v="1"/>
    <d v="2023-11-07T00:00:00"/>
    <x v="0"/>
    <x v="0"/>
    <n v="9500"/>
    <x v="0"/>
    <n v="828"/>
    <s v="No"/>
  </r>
  <r>
    <s v="E033"/>
    <x v="2"/>
    <d v="2023-12-20T00:00:00"/>
    <x v="0"/>
    <x v="0"/>
    <n v="11000"/>
    <x v="0"/>
    <n v="785"/>
    <s v="No"/>
  </r>
  <r>
    <s v="E034"/>
    <x v="3"/>
    <d v="2024-01-02T00:00:00"/>
    <x v="0"/>
    <x v="0"/>
    <n v="10500"/>
    <x v="0"/>
    <n v="772"/>
    <s v="No"/>
  </r>
  <r>
    <s v="E035"/>
    <x v="4"/>
    <d v="2024-02-15T00:00:00"/>
    <x v="0"/>
    <x v="0"/>
    <n v="9000"/>
    <x v="0"/>
    <n v="728"/>
    <s v="No"/>
  </r>
  <r>
    <s v="E036"/>
    <x v="0"/>
    <d v="2024-03-28T00:00:00"/>
    <x v="0"/>
    <x v="0"/>
    <n v="8500"/>
    <x v="0"/>
    <n v="686"/>
    <s v="No"/>
  </r>
  <r>
    <s v="E037"/>
    <x v="5"/>
    <d v="2024-04-10T00:00:00"/>
    <x v="0"/>
    <x v="0"/>
    <n v="9500"/>
    <x v="0"/>
    <n v="673"/>
    <s v="No"/>
  </r>
  <r>
    <s v="E038"/>
    <x v="1"/>
    <d v="2024-05-23T00:00:00"/>
    <x v="0"/>
    <x v="0"/>
    <n v="8000"/>
    <x v="0"/>
    <n v="630"/>
    <s v="No"/>
  </r>
  <r>
    <s v="E039"/>
    <x v="2"/>
    <d v="2024-06-05T00:00:00"/>
    <x v="8"/>
    <x v="1"/>
    <n v="11000"/>
    <x v="5"/>
    <n v="53"/>
    <s v="Yes"/>
  </r>
  <r>
    <s v="E040"/>
    <x v="4"/>
    <d v="2024-07-18T00:00:00"/>
    <x v="0"/>
    <x v="0"/>
    <n v="10500"/>
    <x v="0"/>
    <n v="574"/>
    <s v="No"/>
  </r>
  <r>
    <s v="E041"/>
    <x v="3"/>
    <d v="2024-08-31T00:00:00"/>
    <x v="0"/>
    <x v="0"/>
    <n v="8500"/>
    <x v="0"/>
    <n v="530"/>
    <s v="No"/>
  </r>
  <r>
    <s v="E042"/>
    <x v="0"/>
    <d v="2024-09-12T00:00:00"/>
    <x v="0"/>
    <x v="0"/>
    <n v="9000"/>
    <x v="0"/>
    <n v="518"/>
    <s v="No"/>
  </r>
  <r>
    <s v="E043"/>
    <x v="1"/>
    <d v="2024-10-25T00:00:00"/>
    <x v="0"/>
    <x v="0"/>
    <n v="9500"/>
    <x v="0"/>
    <n v="475"/>
    <s v="No"/>
  </r>
  <r>
    <s v="E044"/>
    <x v="2"/>
    <d v="2024-11-06T00:00:00"/>
    <x v="0"/>
    <x v="0"/>
    <n v="11000"/>
    <x v="0"/>
    <n v="463"/>
    <s v="No"/>
  </r>
  <r>
    <s v="E045"/>
    <x v="5"/>
    <d v="2024-12-19T00:00:00"/>
    <x v="0"/>
    <x v="0"/>
    <n v="10500"/>
    <x v="0"/>
    <n v="420"/>
    <s v="No"/>
  </r>
  <r>
    <s v="E046"/>
    <x v="4"/>
    <d v="2019-01-01T00:00:00"/>
    <x v="9"/>
    <x v="2"/>
    <n v="8000"/>
    <x v="6"/>
    <n v="5"/>
    <s v="Yes"/>
  </r>
  <r>
    <s v="E047"/>
    <x v="0"/>
    <d v="2019-02-14T00:00:00"/>
    <x v="0"/>
    <x v="0"/>
    <n v="8500"/>
    <x v="0"/>
    <n v="2555"/>
    <s v="No"/>
  </r>
  <r>
    <s v="E048"/>
    <x v="3"/>
    <d v="2019-03-27T00:00:00"/>
    <x v="0"/>
    <x v="0"/>
    <n v="9500"/>
    <x v="0"/>
    <n v="2514"/>
    <s v="No"/>
  </r>
  <r>
    <s v="E049"/>
    <x v="1"/>
    <d v="2019-04-10T00:00:00"/>
    <x v="0"/>
    <x v="0"/>
    <n v="9000"/>
    <x v="0"/>
    <n v="2500"/>
    <s v="No"/>
  </r>
  <r>
    <s v="E050"/>
    <x v="2"/>
    <d v="2019-05-23T00:00:00"/>
    <x v="0"/>
    <x v="0"/>
    <n v="11000"/>
    <x v="0"/>
    <n v="2457"/>
    <s v="No"/>
  </r>
  <r>
    <s v="E051"/>
    <x v="4"/>
    <d v="2019-06-05T00:00:00"/>
    <x v="0"/>
    <x v="0"/>
    <n v="10500"/>
    <x v="0"/>
    <n v="2444"/>
    <s v="No"/>
  </r>
  <r>
    <s v="E052"/>
    <x v="0"/>
    <d v="2019-07-18T00:00:00"/>
    <x v="0"/>
    <x v="0"/>
    <n v="8500"/>
    <x v="0"/>
    <n v="2401"/>
    <s v="No"/>
  </r>
  <r>
    <s v="E053"/>
    <x v="5"/>
    <d v="2019-08-31T00:00:00"/>
    <x v="0"/>
    <x v="0"/>
    <n v="9500"/>
    <x v="0"/>
    <n v="2357"/>
    <s v="No"/>
  </r>
  <r>
    <s v="E054"/>
    <x v="1"/>
    <d v="2019-09-12T00:00:00"/>
    <x v="10"/>
    <x v="1"/>
    <n v="8000"/>
    <x v="7"/>
    <n v="96"/>
    <s v="Yes"/>
  </r>
  <r>
    <s v="E055"/>
    <x v="3"/>
    <d v="2019-10-25T00:00:00"/>
    <x v="0"/>
    <x v="0"/>
    <n v="11000"/>
    <x v="0"/>
    <n v="2302"/>
    <s v="No"/>
  </r>
  <r>
    <s v="E056"/>
    <x v="2"/>
    <d v="2019-11-07T00:00:00"/>
    <x v="0"/>
    <x v="0"/>
    <n v="9000"/>
    <x v="0"/>
    <n v="2289"/>
    <s v="No"/>
  </r>
  <r>
    <s v="E057"/>
    <x v="4"/>
    <d v="2019-12-20T00:00:00"/>
    <x v="0"/>
    <x v="0"/>
    <n v="10500"/>
    <x v="0"/>
    <n v="2246"/>
    <s v="No"/>
  </r>
  <r>
    <s v="E058"/>
    <x v="0"/>
    <d v="2020-01-02T00:00:00"/>
    <x v="0"/>
    <x v="0"/>
    <n v="8500"/>
    <x v="0"/>
    <n v="2233"/>
    <s v="No"/>
  </r>
  <r>
    <s v="E059"/>
    <x v="1"/>
    <d v="2020-02-15T00:00:00"/>
    <x v="0"/>
    <x v="0"/>
    <n v="9500"/>
    <x v="0"/>
    <n v="2189"/>
    <s v="No"/>
  </r>
  <r>
    <s v="E060"/>
    <x v="2"/>
    <d v="2020-03-28T00:00:00"/>
    <x v="11"/>
    <x v="1"/>
    <n v="11000"/>
    <x v="8"/>
    <n v="67"/>
    <s v="Yes"/>
  </r>
  <r>
    <s v="E061"/>
    <x v="3"/>
    <d v="2020-04-10T00:00:00"/>
    <x v="0"/>
    <x v="0"/>
    <n v="8000"/>
    <x v="0"/>
    <n v="2134"/>
    <s v="No"/>
  </r>
  <r>
    <s v="E062"/>
    <x v="5"/>
    <d v="2020-05-23T00:00:00"/>
    <x v="0"/>
    <x v="0"/>
    <n v="9000"/>
    <x v="0"/>
    <n v="2091"/>
    <s v="No"/>
  </r>
  <r>
    <s v="E063"/>
    <x v="4"/>
    <d v="2020-06-05T00:00:00"/>
    <x v="0"/>
    <x v="0"/>
    <n v="8000"/>
    <x v="0"/>
    <n v="2078"/>
    <s v="No"/>
  </r>
  <r>
    <s v="E064"/>
    <x v="0"/>
    <d v="2020-07-18T00:00:00"/>
    <x v="0"/>
    <x v="0"/>
    <n v="8500"/>
    <x v="0"/>
    <n v="2035"/>
    <s v="No"/>
  </r>
  <r>
    <s v="E065"/>
    <x v="1"/>
    <d v="2020-08-31T00:00:00"/>
    <x v="0"/>
    <x v="0"/>
    <n v="9500"/>
    <x v="0"/>
    <n v="1991"/>
    <s v="No"/>
  </r>
  <r>
    <s v="E066"/>
    <x v="2"/>
    <d v="2020-09-12T00:00:00"/>
    <x v="12"/>
    <x v="1"/>
    <n v="11000"/>
    <x v="5"/>
    <n v="32"/>
    <s v="Yes"/>
  </r>
  <r>
    <s v="E067"/>
    <x v="3"/>
    <d v="2020-10-25T00:00:00"/>
    <x v="0"/>
    <x v="0"/>
    <n v="10500"/>
    <x v="0"/>
    <n v="1936"/>
    <s v="No"/>
  </r>
  <r>
    <s v="E068"/>
    <x v="4"/>
    <d v="2020-11-07T00:00:00"/>
    <x v="0"/>
    <x v="0"/>
    <n v="9000"/>
    <x v="0"/>
    <n v="1923"/>
    <s v="No"/>
  </r>
  <r>
    <s v="E069"/>
    <x v="5"/>
    <d v="2020-12-20T00:00:00"/>
    <x v="0"/>
    <x v="0"/>
    <n v="8500"/>
    <x v="0"/>
    <n v="1880"/>
    <s v="No"/>
  </r>
  <r>
    <s v="E070"/>
    <x v="0"/>
    <d v="2021-01-02T00:00:00"/>
    <x v="0"/>
    <x v="0"/>
    <n v="8000"/>
    <x v="0"/>
    <n v="1867"/>
    <s v="No"/>
  </r>
  <r>
    <s v="E071"/>
    <x v="1"/>
    <d v="2021-02-15T00:00:00"/>
    <x v="0"/>
    <x v="0"/>
    <n v="9500"/>
    <x v="0"/>
    <n v="1823"/>
    <s v="No"/>
  </r>
  <r>
    <s v="E072"/>
    <x v="2"/>
    <d v="2021-03-28T00:00:00"/>
    <x v="0"/>
    <x v="0"/>
    <n v="11000"/>
    <x v="0"/>
    <n v="1782"/>
    <s v="No"/>
  </r>
  <r>
    <s v="E073"/>
    <x v="4"/>
    <d v="2021-04-10T00:00:00"/>
    <x v="0"/>
    <x v="0"/>
    <n v="10500"/>
    <x v="0"/>
    <n v="1769"/>
    <s v="No"/>
  </r>
  <r>
    <s v="E074"/>
    <x v="3"/>
    <d v="2021-05-23T00:00:00"/>
    <x v="13"/>
    <x v="1"/>
    <n v="8500"/>
    <x v="8"/>
    <n v="176"/>
    <s v="Yes"/>
  </r>
  <r>
    <s v="E075"/>
    <x v="0"/>
    <d v="2021-06-05T00:00:00"/>
    <x v="0"/>
    <x v="0"/>
    <n v="9000"/>
    <x v="0"/>
    <n v="1713"/>
    <s v="No"/>
  </r>
  <r>
    <s v="E076"/>
    <x v="5"/>
    <d v="2021-07-18T00:00:00"/>
    <x v="0"/>
    <x v="0"/>
    <n v="9500"/>
    <x v="0"/>
    <n v="1670"/>
    <s v="No"/>
  </r>
  <r>
    <s v="E077"/>
    <x v="1"/>
    <d v="2021-08-31T00:00:00"/>
    <x v="0"/>
    <x v="0"/>
    <n v="8500"/>
    <x v="0"/>
    <n v="1626"/>
    <s v="No"/>
  </r>
  <r>
    <s v="E078"/>
    <x v="2"/>
    <d v="2021-09-12T00:00:00"/>
    <x v="0"/>
    <x v="0"/>
    <n v="11000"/>
    <x v="0"/>
    <n v="1614"/>
    <s v="No"/>
  </r>
  <r>
    <s v="E079"/>
    <x v="3"/>
    <d v="2021-10-25T00:00:00"/>
    <x v="0"/>
    <x v="0"/>
    <n v="10500"/>
    <x v="0"/>
    <n v="1571"/>
    <s v="No"/>
  </r>
  <r>
    <s v="E080"/>
    <x v="4"/>
    <d v="2021-11-07T00:00:00"/>
    <x v="0"/>
    <x v="0"/>
    <n v="9000"/>
    <x v="0"/>
    <n v="1558"/>
    <s v="No"/>
  </r>
  <r>
    <s v="E081"/>
    <x v="0"/>
    <d v="2021-12-20T00:00:00"/>
    <x v="0"/>
    <x v="0"/>
    <n v="8500"/>
    <x v="0"/>
    <n v="1515"/>
    <s v="No"/>
  </r>
  <r>
    <s v="E082"/>
    <x v="1"/>
    <d v="2022-01-02T00:00:00"/>
    <x v="14"/>
    <x v="2"/>
    <n v="9500"/>
    <x v="5"/>
    <n v="304"/>
    <s v="No"/>
  </r>
  <r>
    <s v="E083"/>
    <x v="2"/>
    <d v="2022-02-15T00:00:00"/>
    <x v="0"/>
    <x v="0"/>
    <n v="11000"/>
    <x v="0"/>
    <n v="1458"/>
    <s v="No"/>
  </r>
  <r>
    <s v="E084"/>
    <x v="5"/>
    <d v="2022-03-28T00:00:00"/>
    <x v="0"/>
    <x v="0"/>
    <n v="10500"/>
    <x v="0"/>
    <n v="1417"/>
    <s v="No"/>
  </r>
  <r>
    <s v="E085"/>
    <x v="3"/>
    <d v="2022-04-10T00:00:00"/>
    <x v="0"/>
    <x v="0"/>
    <n v="8500"/>
    <x v="0"/>
    <n v="1404"/>
    <s v="No"/>
  </r>
  <r>
    <s v="E086"/>
    <x v="4"/>
    <d v="2022-05-23T00:00:00"/>
    <x v="0"/>
    <x v="0"/>
    <n v="9000"/>
    <x v="0"/>
    <n v="1361"/>
    <s v="No"/>
  </r>
  <r>
    <s v="E087"/>
    <x v="0"/>
    <d v="2022-06-05T00:00:00"/>
    <x v="0"/>
    <x v="0"/>
    <n v="8500"/>
    <x v="0"/>
    <n v="1348"/>
    <s v="No"/>
  </r>
  <r>
    <s v="E088"/>
    <x v="1"/>
    <d v="2022-07-18T00:00:00"/>
    <x v="0"/>
    <x v="0"/>
    <n v="9500"/>
    <x v="0"/>
    <n v="1305"/>
    <s v="No"/>
  </r>
  <r>
    <s v="E089"/>
    <x v="2"/>
    <d v="2022-08-31T00:00:00"/>
    <x v="0"/>
    <x v="0"/>
    <n v="11000"/>
    <x v="0"/>
    <n v="1261"/>
    <s v="No"/>
  </r>
  <r>
    <s v="E090"/>
    <x v="3"/>
    <d v="2022-09-12T00:00:00"/>
    <x v="15"/>
    <x v="1"/>
    <n v="10500"/>
    <x v="8"/>
    <n v="110"/>
    <s v="Yes"/>
  </r>
  <r>
    <s v="E091"/>
    <x v="4"/>
    <d v="2022-10-25T00:00:00"/>
    <x v="0"/>
    <x v="0"/>
    <n v="9000"/>
    <x v="0"/>
    <n v="1206"/>
    <s v="No"/>
  </r>
  <r>
    <s v="E092"/>
    <x v="5"/>
    <d v="2022-11-07T00:00:00"/>
    <x v="0"/>
    <x v="0"/>
    <n v="8500"/>
    <x v="0"/>
    <n v="1193"/>
    <s v="No"/>
  </r>
  <r>
    <s v="E093"/>
    <x v="0"/>
    <d v="2022-12-20T00:00:00"/>
    <x v="0"/>
    <x v="0"/>
    <n v="8000"/>
    <x v="0"/>
    <n v="1150"/>
    <s v="No"/>
  </r>
  <r>
    <s v="E094"/>
    <x v="1"/>
    <d v="2023-01-02T00:00:00"/>
    <x v="0"/>
    <x v="0"/>
    <n v="9500"/>
    <x v="0"/>
    <n v="1137"/>
    <s v="No"/>
  </r>
  <r>
    <s v="E095"/>
    <x v="2"/>
    <d v="2023-02-15T00:00:00"/>
    <x v="0"/>
    <x v="0"/>
    <n v="11000"/>
    <x v="0"/>
    <n v="1093"/>
    <s v="No"/>
  </r>
  <r>
    <s v="E096"/>
    <x v="3"/>
    <d v="2023-03-28T00:00:00"/>
    <x v="0"/>
    <x v="0"/>
    <n v="10500"/>
    <x v="0"/>
    <n v="1052"/>
    <s v="No"/>
  </r>
  <r>
    <s v="E097"/>
    <x v="4"/>
    <d v="2023-04-10T00:00:00"/>
    <x v="0"/>
    <x v="0"/>
    <n v="9000"/>
    <x v="0"/>
    <n v="1039"/>
    <s v="No"/>
  </r>
  <r>
    <s v="E098"/>
    <x v="0"/>
    <d v="2023-05-23T00:00:00"/>
    <x v="16"/>
    <x v="2"/>
    <n v="8500"/>
    <x v="5"/>
    <n v="144"/>
    <s v="Yes"/>
  </r>
  <r>
    <s v="E099"/>
    <x v="5"/>
    <d v="2023-06-05T00:00:00"/>
    <x v="0"/>
    <x v="0"/>
    <n v="9500"/>
    <x v="0"/>
    <n v="983"/>
    <s v="No"/>
  </r>
  <r>
    <s v="E100"/>
    <x v="1"/>
    <d v="2023-07-18T00:00:00"/>
    <x v="0"/>
    <x v="0"/>
    <n v="8000"/>
    <x v="0"/>
    <n v="940"/>
    <s v="No"/>
  </r>
  <r>
    <s v="E101"/>
    <x v="2"/>
    <d v="2023-08-31T00:00:00"/>
    <x v="0"/>
    <x v="0"/>
    <n v="11000"/>
    <x v="0"/>
    <n v="896"/>
    <s v="No"/>
  </r>
  <r>
    <s v="E102"/>
    <x v="3"/>
    <d v="2023-09-12T00:00:00"/>
    <x v="0"/>
    <x v="0"/>
    <n v="10500"/>
    <x v="0"/>
    <n v="884"/>
    <s v="No"/>
  </r>
  <r>
    <s v="E103"/>
    <x v="4"/>
    <d v="2023-10-25T00:00:00"/>
    <x v="0"/>
    <x v="0"/>
    <n v="9000"/>
    <x v="0"/>
    <n v="841"/>
    <s v="No"/>
  </r>
  <r>
    <s v="E104"/>
    <x v="0"/>
    <d v="2023-11-07T00:00:00"/>
    <x v="0"/>
    <x v="0"/>
    <n v="8500"/>
    <x v="0"/>
    <n v="828"/>
    <s v="No"/>
  </r>
  <r>
    <s v="E105"/>
    <x v="1"/>
    <d v="2023-12-20T00:00:00"/>
    <x v="0"/>
    <x v="0"/>
    <n v="9500"/>
    <x v="0"/>
    <n v="785"/>
    <s v="No"/>
  </r>
  <r>
    <s v="E106"/>
    <x v="2"/>
    <d v="2024-01-02T00:00:00"/>
    <x v="0"/>
    <x v="0"/>
    <n v="11000"/>
    <x v="0"/>
    <n v="772"/>
    <s v="No"/>
  </r>
  <r>
    <s v="E107"/>
    <x v="5"/>
    <d v="2024-02-15T00:00:00"/>
    <x v="0"/>
    <x v="0"/>
    <n v="10500"/>
    <x v="0"/>
    <n v="728"/>
    <s v="No"/>
  </r>
  <r>
    <s v="E108"/>
    <x v="3"/>
    <d v="2024-03-28T00:00:00"/>
    <x v="0"/>
    <x v="0"/>
    <n v="8000"/>
    <x v="0"/>
    <n v="686"/>
    <s v="No"/>
  </r>
  <r>
    <s v="E109"/>
    <x v="4"/>
    <d v="2024-04-10T00:00:00"/>
    <x v="0"/>
    <x v="0"/>
    <n v="9000"/>
    <x v="0"/>
    <n v="673"/>
    <s v="No"/>
  </r>
  <r>
    <s v="E110"/>
    <x v="0"/>
    <d v="2024-05-23T00:00:00"/>
    <x v="0"/>
    <x v="0"/>
    <n v="8500"/>
    <x v="0"/>
    <n v="630"/>
    <s v="No"/>
  </r>
  <r>
    <s v="E111"/>
    <x v="1"/>
    <d v="2024-06-05T00:00:00"/>
    <x v="0"/>
    <x v="0"/>
    <n v="9500"/>
    <x v="0"/>
    <n v="617"/>
    <s v="No"/>
  </r>
  <r>
    <s v="E112"/>
    <x v="2"/>
    <d v="2024-07-18T00:00:00"/>
    <x v="0"/>
    <x v="0"/>
    <n v="11000"/>
    <x v="0"/>
    <n v="574"/>
    <s v="No"/>
  </r>
  <r>
    <s v="E113"/>
    <x v="3"/>
    <d v="2024-08-31T00:00:00"/>
    <x v="0"/>
    <x v="0"/>
    <n v="10500"/>
    <x v="0"/>
    <n v="530"/>
    <s v="No"/>
  </r>
  <r>
    <s v="E114"/>
    <x v="4"/>
    <d v="2024-09-12T00:00:00"/>
    <x v="0"/>
    <x v="0"/>
    <n v="9000"/>
    <x v="0"/>
    <n v="518"/>
    <s v="No"/>
  </r>
  <r>
    <s v="E115"/>
    <x v="5"/>
    <d v="2024-10-25T00:00:00"/>
    <x v="0"/>
    <x v="0"/>
    <n v="8500"/>
    <x v="0"/>
    <n v="475"/>
    <s v="No"/>
  </r>
  <r>
    <s v="E116"/>
    <x v="0"/>
    <d v="2024-11-07T00:00:00"/>
    <x v="0"/>
    <x v="0"/>
    <n v="8000"/>
    <x v="0"/>
    <n v="462"/>
    <s v="No"/>
  </r>
  <r>
    <s v="E117"/>
    <x v="1"/>
    <d v="2024-12-20T00:00:00"/>
    <x v="0"/>
    <x v="0"/>
    <n v="9500"/>
    <x v="0"/>
    <n v="419"/>
    <s v="No"/>
  </r>
  <r>
    <s v="E118"/>
    <x v="2"/>
    <d v="2023-12-20T00:00:00"/>
    <x v="0"/>
    <x v="0"/>
    <n v="11000"/>
    <x v="0"/>
    <n v="785"/>
    <s v="No"/>
  </r>
  <r>
    <s v="E119"/>
    <x v="3"/>
    <d v="2023-03-28T00:00:00"/>
    <x v="0"/>
    <x v="0"/>
    <n v="10500"/>
    <x v="0"/>
    <n v="1052"/>
    <s v="No"/>
  </r>
  <r>
    <s v="E120"/>
    <x v="4"/>
    <d v="2022-12-20T00:00:00"/>
    <x v="0"/>
    <x v="0"/>
    <n v="8500"/>
    <x v="0"/>
    <n v="1150"/>
    <s v="N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0A6B5B0-9CC7-4AC0-A94F-FB7228800032}" name="PivotTable3" cacheId="0" applyNumberFormats="0" applyBorderFormats="0" applyFontFormats="0" applyPatternFormats="0" applyAlignmentFormats="0" applyWidthHeightFormats="1" dataCaption="القيم" updatedVersion="8" minRefreshableVersion="3" useAutoFormatting="1" itemPrintTitles="1" createdVersion="8" indent="0" outline="1" outlineData="1" multipleFieldFilters="0" chartFormat="43">
  <location ref="A30:B35" firstHeaderRow="1" firstDataRow="1" firstDataCol="1" rowPageCount="1" colPageCount="1"/>
  <pivotFields count="9">
    <pivotField dataField="1" showAll="0"/>
    <pivotField showAll="0">
      <items count="7">
        <item x="2"/>
        <item h="1" x="5"/>
        <item h="1" x="1"/>
        <item h="1" x="3"/>
        <item h="1" x="4"/>
        <item h="1" x="0"/>
        <item t="default"/>
      </items>
    </pivotField>
    <pivotField numFmtId="14" showAll="0"/>
    <pivotField axis="axisRow" showAll="0">
      <items count="20">
        <item x="9"/>
        <item x="1"/>
        <item m="1" x="17"/>
        <item x="10"/>
        <item m="1" x="18"/>
        <item x="2"/>
        <item x="11"/>
        <item x="12"/>
        <item x="3"/>
        <item x="13"/>
        <item x="4"/>
        <item x="5"/>
        <item x="14"/>
        <item x="15"/>
        <item x="6"/>
        <item x="16"/>
        <item x="7"/>
        <item x="8"/>
        <item x="0"/>
        <item t="default"/>
      </items>
    </pivotField>
    <pivotField axis="axisPage" multipleItemSelectionAllowed="1" showAll="0">
      <items count="4">
        <item h="1" x="0"/>
        <item x="1"/>
        <item h="1" x="2"/>
        <item t="default"/>
      </items>
    </pivotField>
    <pivotField showAll="0"/>
    <pivotField showAll="0"/>
    <pivotField showAll="0"/>
    <pivotField showAll="0"/>
  </pivotFields>
  <rowFields count="1">
    <field x="3"/>
  </rowFields>
  <rowItems count="5">
    <i>
      <x v="1"/>
    </i>
    <i>
      <x v="6"/>
    </i>
    <i>
      <x v="7"/>
    </i>
    <i>
      <x v="17"/>
    </i>
    <i t="grand">
      <x/>
    </i>
  </rowItems>
  <colItems count="1">
    <i/>
  </colItems>
  <pageFields count="1">
    <pageField fld="4" hier="-1"/>
  </pageFields>
  <dataFields count="1">
    <dataField name="عدد من Employee ID" fld="0" subtotal="count" baseField="0" baseItem="0"/>
  </dataFields>
  <chartFormats count="6">
    <chartFormat chart="0" format="0" series="1">
      <pivotArea type="data" outline="0" fieldPosition="0">
        <references count="1">
          <reference field="4294967294" count="1" selected="0">
            <x v="0"/>
          </reference>
        </references>
      </pivotArea>
    </chartFormat>
    <chartFormat chart="3" format="0" series="1">
      <pivotArea type="data" outline="0" fieldPosition="0">
        <references count="1">
          <reference field="4294967294" count="1" selected="0">
            <x v="0"/>
          </reference>
        </references>
      </pivotArea>
    </chartFormat>
    <chartFormat chart="6" format="0" series="1">
      <pivotArea type="data" outline="0" fieldPosition="0">
        <references count="1">
          <reference field="4294967294" count="1" selected="0">
            <x v="0"/>
          </reference>
        </references>
      </pivotArea>
    </chartFormat>
    <chartFormat chart="7" format="1" series="1">
      <pivotArea type="data" outline="0" fieldPosition="0">
        <references count="1">
          <reference field="4294967294" count="1" selected="0">
            <x v="0"/>
          </reference>
        </references>
      </pivotArea>
    </chartFormat>
    <chartFormat chart="8" format="2" series="1">
      <pivotArea type="data" outline="0" fieldPosition="0">
        <references count="1">
          <reference field="4294967294" count="1" selected="0">
            <x v="0"/>
          </reference>
        </references>
      </pivotArea>
    </chartFormat>
    <chartFormat chart="9"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7877E03-7FD5-46C3-A3F8-F17FAAF7D415}" name="PivotTable2" cacheId="0" applyNumberFormats="0" applyBorderFormats="0" applyFontFormats="0" applyPatternFormats="0" applyAlignmentFormats="0" applyWidthHeightFormats="1" dataCaption="القيم" updatedVersion="8" minRefreshableVersion="3" useAutoFormatting="1" itemPrintTitles="1" createdVersion="8" indent="0" outline="1" outlineData="1" multipleFieldFilters="0" chartFormat="12">
  <location ref="A14:B18" firstHeaderRow="1" firstDataRow="1" firstDataCol="1"/>
  <pivotFields count="9">
    <pivotField dataField="1" showAll="0"/>
    <pivotField showAll="0">
      <items count="7">
        <item x="2"/>
        <item h="1" x="5"/>
        <item h="1" x="1"/>
        <item h="1" x="3"/>
        <item h="1" x="4"/>
        <item h="1" x="0"/>
        <item t="default"/>
      </items>
    </pivotField>
    <pivotField numFmtId="14" showAll="0"/>
    <pivotField showAll="0"/>
    <pivotField showAll="0">
      <items count="4">
        <item h="1" x="0"/>
        <item x="1"/>
        <item h="1" x="2"/>
        <item t="default"/>
      </items>
    </pivotField>
    <pivotField showAll="0"/>
    <pivotField axis="axisRow" showAll="0">
      <items count="10">
        <item x="5"/>
        <item x="2"/>
        <item x="3"/>
        <item x="7"/>
        <item x="8"/>
        <item x="1"/>
        <item x="4"/>
        <item x="6"/>
        <item h="1" x="0"/>
        <item t="default"/>
      </items>
    </pivotField>
    <pivotField showAll="0"/>
    <pivotField showAll="0"/>
  </pivotFields>
  <rowFields count="1">
    <field x="6"/>
  </rowFields>
  <rowItems count="4">
    <i>
      <x/>
    </i>
    <i>
      <x v="4"/>
    </i>
    <i>
      <x v="5"/>
    </i>
    <i t="grand">
      <x/>
    </i>
  </rowItems>
  <colItems count="1">
    <i/>
  </colItems>
  <dataFields count="1">
    <dataField name="عدد من Employee ID" fld="0" subtotal="count" baseField="0" baseItem="0"/>
  </dataFields>
  <chartFormats count="4">
    <chartFormat chart="0" format="0" series="1">
      <pivotArea type="data" outline="0" fieldPosition="0">
        <references count="1">
          <reference field="4294967294" count="1" selected="0">
            <x v="0"/>
          </reference>
        </references>
      </pivotArea>
    </chartFormat>
    <chartFormat chart="5" format="0" series="1">
      <pivotArea type="data" outline="0" fieldPosition="0">
        <references count="1">
          <reference field="4294967294" count="1" selected="0">
            <x v="0"/>
          </reference>
        </references>
      </pivotArea>
    </chartFormat>
    <chartFormat chart="8" format="0" series="1">
      <pivotArea type="data" outline="0" fieldPosition="0">
        <references count="1">
          <reference field="4294967294" count="1" selected="0">
            <x v="0"/>
          </reference>
        </references>
      </pivotArea>
    </chartFormat>
    <chartFormat chart="11"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3417E93-8855-46C9-B8C7-8CE73477041E}" name="PivotTable1" cacheId="0" applyNumberFormats="0" applyBorderFormats="0" applyFontFormats="0" applyPatternFormats="0" applyAlignmentFormats="0" applyWidthHeightFormats="1" dataCaption="القيم" updatedVersion="8" minRefreshableVersion="3" useAutoFormatting="1" itemPrintTitles="1" createdVersion="8" indent="0" outline="1" outlineData="1" multipleFieldFilters="0" chartFormat="25">
  <location ref="A3:B5" firstHeaderRow="1" firstDataRow="1" firstDataCol="1" rowPageCount="1" colPageCount="1"/>
  <pivotFields count="9">
    <pivotField showAll="0"/>
    <pivotField axis="axisRow" showAll="0">
      <items count="7">
        <item x="2"/>
        <item h="1" x="5"/>
        <item h="1" x="1"/>
        <item h="1" x="3"/>
        <item h="1" x="4"/>
        <item h="1" x="0"/>
        <item t="default"/>
      </items>
    </pivotField>
    <pivotField numFmtId="14" showAll="0"/>
    <pivotField showAll="0"/>
    <pivotField axis="axisPage" dataField="1" multipleItemSelectionAllowed="1" showAll="0">
      <items count="4">
        <item h="1" x="0"/>
        <item x="1"/>
        <item h="1" x="2"/>
        <item t="default"/>
      </items>
    </pivotField>
    <pivotField showAll="0"/>
    <pivotField showAll="0"/>
    <pivotField showAll="0"/>
    <pivotField showAll="0"/>
  </pivotFields>
  <rowFields count="1">
    <field x="1"/>
  </rowFields>
  <rowItems count="2">
    <i>
      <x/>
    </i>
    <i t="grand">
      <x/>
    </i>
  </rowItems>
  <colItems count="1">
    <i/>
  </colItems>
  <pageFields count="1">
    <pageField fld="4" hier="-1"/>
  </pageFields>
  <dataFields count="1">
    <dataField name="عدد من Status" fld="4" subtotal="count" baseField="0" baseItem="0"/>
  </dataFields>
  <chartFormats count="5">
    <chartFormat chart="0" format="0" series="1">
      <pivotArea type="data" outline="0" fieldPosition="0">
        <references count="1">
          <reference field="4294967294" count="1" selected="0">
            <x v="0"/>
          </reference>
        </references>
      </pivotArea>
    </chartFormat>
    <chartFormat chart="3" format="3" series="1">
      <pivotArea type="data" outline="0" fieldPosition="0">
        <references count="1">
          <reference field="4294967294" count="1" selected="0">
            <x v="0"/>
          </reference>
        </references>
      </pivotArea>
    </chartFormat>
    <chartFormat chart="4" format="0" series="1">
      <pivotArea type="data" outline="0" fieldPosition="0">
        <references count="1">
          <reference field="4294967294" count="1" selected="0">
            <x v="0"/>
          </reference>
        </references>
      </pivotArea>
    </chartFormat>
    <chartFormat chart="7" format="2" series="1">
      <pivotArea type="data" outline="0" fieldPosition="0">
        <references count="1">
          <reference field="4294967294" count="1" selected="0">
            <x v="0"/>
          </reference>
        </references>
      </pivotArea>
    </chartFormat>
    <chartFormat chart="8"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مقسم_طريقة_العرض_Department" xr10:uid="{E7F82336-76C8-49B1-8002-44FD3769A665}" sourceName="Department">
  <pivotTables>
    <pivotTable tabId="7" name="PivotTable1"/>
    <pivotTable tabId="7" name="PivotTable2"/>
    <pivotTable tabId="7" name="PivotTable3"/>
  </pivotTables>
  <data>
    <tabular pivotCacheId="158558204">
      <items count="6">
        <i x="2" s="1"/>
        <i x="1"/>
        <i x="3"/>
        <i x="0"/>
        <i x="5" nd="1"/>
        <i x="4"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مقسم_طريقة_العرض_Status" xr10:uid="{ABB00E3C-03F8-4D1F-AEB1-9EE2B404836D}" sourceName="Status">
  <pivotTables>
    <pivotTable tabId="7" name="PivotTable1"/>
    <pivotTable tabId="7" name="PivotTable2"/>
    <pivotTable tabId="7" name="PivotTable3"/>
  </pivotTables>
  <data>
    <tabular pivotCacheId="158558204">
      <items count="3">
        <i x="0"/>
        <i x="1" s="1"/>
        <i x="2"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epartment" xr10:uid="{F42A35B6-A6AF-4747-8CD1-D189B39422A3}" cache="مقسم_طريقة_العرض_Department" caption="Department" showCaption="0" style="SlicerStyleOther2" rowHeight="241300"/>
  <slicer name="Status" xr10:uid="{E08F71D7-AF55-4EE2-9CC4-7EAEECA6627A}" cache="مقسم_طريقة_العرض_Status" caption="Status" showCaption="0" style="SlicerStyleOther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CF1A911-8FF0-46CD-B2B0-B7573FE8CB88}" name="HR_Data" displayName="HR_Data" ref="A1:I121" totalsRowShown="0" headerRowDxfId="10" dataDxfId="9">
  <autoFilter ref="A1:I121" xr:uid="{4CF1A911-8FF0-46CD-B2B0-B7573FE8CB88}"/>
  <tableColumns count="9">
    <tableColumn id="1" xr3:uid="{BAAA1588-D47E-407A-A912-C04580316EFD}" name="Employee ID" dataDxfId="8"/>
    <tableColumn id="2" xr3:uid="{ADA2FEA3-F2FE-4DDA-9145-74306B39F3B5}" name="Department" dataDxfId="7"/>
    <tableColumn id="3" xr3:uid="{C4392C99-C66E-43A8-88FA-EEF0D9B4DFDC}" name="Hire Date" dataDxfId="6"/>
    <tableColumn id="4" xr3:uid="{7DD80F57-F747-4DE5-9B73-3D7DA58AC443}" name="Termination Date" dataDxfId="5"/>
    <tableColumn id="5" xr3:uid="{8DD57200-523F-40BF-A5F1-51CE2A782EE9}" name="Status" dataDxfId="4"/>
    <tableColumn id="6" xr3:uid="{9E9CE672-B129-4216-A5D7-7FA16DCD2CC2}" name="TotalSalary" dataDxfId="3"/>
    <tableColumn id="7" xr3:uid="{26951F72-2E4E-442F-AA22-9AB2F4BA97AE}" name="Reason for Leaving" dataDxfId="2"/>
    <tableColumn id="8" xr3:uid="{C3998423-D6BE-4460-AD38-CDCA99A03F25}" name="Length of Service" dataDxfId="1">
      <calculatedColumnFormula>IF(HR_Data[[#This Row],[Status]]="Active", TODAY()-HR_Data[[#This Row],[Hire Date]], HR_Data[[#This Row],[Termination Date]]-HR_Data[[#This Row],[Hire Date]])</calculatedColumnFormula>
    </tableColumn>
    <tableColumn id="9" xr3:uid="{3DECFD86-CDF5-49C3-925E-65AC2E069ADE}" name="Early Turnover" dataDxfId="0">
      <calculatedColumnFormula>IF(AND(HR_Data[[#This Row],[Status]]&lt;&gt;"Active", HR_Data[[#This Row],[Length of Service]]&lt;=180), "Yes", "No")</calculatedColumnFormula>
    </tableColumn>
  </tableColumns>
  <tableStyleInfo name="TableStyleLight11" showFirstColumn="0" showLastColumn="0" showRowStripes="1" showColumnStripes="0"/>
</table>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EF9FA-07C8-4754-9B3A-E785D6333C4D}">
  <dimension ref="A1:N121"/>
  <sheetViews>
    <sheetView workbookViewId="0">
      <selection activeCell="K21" sqref="K21"/>
    </sheetView>
  </sheetViews>
  <sheetFormatPr defaultRowHeight="14.25" x14ac:dyDescent="0.2"/>
  <cols>
    <col min="1" max="1" width="13.75" style="1" customWidth="1"/>
    <col min="2" max="2" width="13.125" style="1" customWidth="1"/>
    <col min="3" max="3" width="11.125" style="1" customWidth="1"/>
    <col min="4" max="4" width="18" style="1" customWidth="1"/>
    <col min="5" max="5" width="10.5" style="1" bestFit="1" customWidth="1"/>
    <col min="6" max="6" width="12.625" style="1" customWidth="1"/>
    <col min="7" max="7" width="20.125" style="1" customWidth="1"/>
    <col min="8" max="8" width="20.875" bestFit="1" customWidth="1"/>
    <col min="9" max="9" width="18.25" bestFit="1" customWidth="1"/>
    <col min="14" max="14" width="16.125" bestFit="1" customWidth="1"/>
  </cols>
  <sheetData>
    <row r="1" spans="1:14" x14ac:dyDescent="0.2">
      <c r="A1" s="1" t="s">
        <v>0</v>
      </c>
      <c r="B1" s="1" t="s">
        <v>1</v>
      </c>
      <c r="C1" s="2" t="s">
        <v>2</v>
      </c>
      <c r="D1" s="1" t="s">
        <v>3</v>
      </c>
      <c r="E1" s="1" t="s">
        <v>4</v>
      </c>
      <c r="F1" s="1" t="s">
        <v>9</v>
      </c>
      <c r="G1" s="1" t="s">
        <v>5</v>
      </c>
      <c r="H1" s="1" t="s">
        <v>144</v>
      </c>
      <c r="I1" s="1" t="s">
        <v>145</v>
      </c>
    </row>
    <row r="2" spans="1:14" x14ac:dyDescent="0.2">
      <c r="A2" s="5" t="s">
        <v>6</v>
      </c>
      <c r="B2" s="1" t="s">
        <v>7</v>
      </c>
      <c r="C2" s="3">
        <v>43480</v>
      </c>
      <c r="D2" s="1" t="s">
        <v>8</v>
      </c>
      <c r="E2" s="1" t="s">
        <v>8</v>
      </c>
      <c r="F2" s="1">
        <v>9500</v>
      </c>
      <c r="H2" s="1">
        <f ca="1">IF(HR_Data[[#This Row],[Status]]="Active", TODAY()-HR_Data[[#This Row],[Hire Date]], HR_Data[[#This Row],[Termination Date]]-HR_Data[[#This Row],[Hire Date]])</f>
        <v>2590</v>
      </c>
      <c r="I2" s="1" t="str">
        <f ca="1">IF(AND(HR_Data[[#This Row],[Status]]&lt;&gt;"Active", HR_Data[[#This Row],[Length of Service]]&lt;=180), "Yes", "No")</f>
        <v>No</v>
      </c>
    </row>
    <row r="3" spans="1:14" x14ac:dyDescent="0.2">
      <c r="A3" s="1" t="s">
        <v>10</v>
      </c>
      <c r="B3" s="1" t="s">
        <v>130</v>
      </c>
      <c r="C3" s="4">
        <v>43546</v>
      </c>
      <c r="D3" s="1" t="s">
        <v>8</v>
      </c>
      <c r="E3" s="1" t="s">
        <v>8</v>
      </c>
      <c r="F3" s="1">
        <v>9500</v>
      </c>
      <c r="H3" s="1">
        <f ca="1">IF(HR_Data[[#This Row],[Status]]="Active", TODAY()-HR_Data[[#This Row],[Hire Date]], HR_Data[[#This Row],[Termination Date]]-HR_Data[[#This Row],[Hire Date]])</f>
        <v>2524</v>
      </c>
      <c r="I3" s="1" t="str">
        <f ca="1">IF(AND(HR_Data[[#This Row],[Status]]&lt;&gt;"Active", HR_Data[[#This Row],[Length of Service]]&lt;=180), "Yes", "No")</f>
        <v>No</v>
      </c>
    </row>
    <row r="4" spans="1:14" x14ac:dyDescent="0.2">
      <c r="A4" s="1" t="s">
        <v>11</v>
      </c>
      <c r="B4" s="1" t="s">
        <v>131</v>
      </c>
      <c r="C4" s="4">
        <v>43621</v>
      </c>
      <c r="D4" s="4">
        <v>43654</v>
      </c>
      <c r="E4" s="1" t="s">
        <v>134</v>
      </c>
      <c r="F4" s="1">
        <v>11000</v>
      </c>
      <c r="G4" s="1" t="s">
        <v>140</v>
      </c>
      <c r="H4" s="1">
        <f ca="1">IF(HR_Data[[#This Row],[Status]]="Active", TODAY()-HR_Data[[#This Row],[Hire Date]], HR_Data[[#This Row],[Termination Date]]-HR_Data[[#This Row],[Hire Date]])</f>
        <v>33</v>
      </c>
      <c r="I4" s="1" t="str">
        <f ca="1">IF(AND(HR_Data[[#This Row],[Status]]&lt;&gt;"Active", HR_Data[[#This Row],[Length of Service]]&lt;=180), "Yes", "No")</f>
        <v>Yes</v>
      </c>
      <c r="N4" s="1"/>
    </row>
    <row r="5" spans="1:14" x14ac:dyDescent="0.2">
      <c r="A5" s="1" t="s">
        <v>12</v>
      </c>
      <c r="B5" s="1" t="s">
        <v>132</v>
      </c>
      <c r="C5" s="4">
        <v>43695</v>
      </c>
      <c r="D5" s="1" t="s">
        <v>8</v>
      </c>
      <c r="E5" s="1" t="s">
        <v>8</v>
      </c>
      <c r="F5" s="1">
        <v>10500</v>
      </c>
      <c r="H5" s="1">
        <f ca="1">IF(HR_Data[[#This Row],[Status]]="Active", TODAY()-HR_Data[[#This Row],[Hire Date]], HR_Data[[#This Row],[Termination Date]]-HR_Data[[#This Row],[Hire Date]])</f>
        <v>2375</v>
      </c>
      <c r="I5" s="1" t="str">
        <f ca="1">IF(AND(HR_Data[[#This Row],[Status]]&lt;&gt;"Active", HR_Data[[#This Row],[Length of Service]]&lt;=180), "Yes", "No")</f>
        <v>No</v>
      </c>
      <c r="N5" s="1"/>
    </row>
    <row r="6" spans="1:14" x14ac:dyDescent="0.2">
      <c r="A6" s="1" t="s">
        <v>13</v>
      </c>
      <c r="B6" s="1" t="s">
        <v>133</v>
      </c>
      <c r="C6" s="4">
        <v>43770</v>
      </c>
      <c r="D6" s="1" t="s">
        <v>8</v>
      </c>
      <c r="E6" s="1" t="s">
        <v>8</v>
      </c>
      <c r="F6" s="1">
        <v>9000</v>
      </c>
      <c r="H6" s="1">
        <f ca="1">IF(HR_Data[[#This Row],[Status]]="Active", TODAY()-HR_Data[[#This Row],[Hire Date]], HR_Data[[#This Row],[Termination Date]]-HR_Data[[#This Row],[Hire Date]])</f>
        <v>2300</v>
      </c>
      <c r="I6" s="1" t="str">
        <f ca="1">IF(AND(HR_Data[[#This Row],[Status]]&lt;&gt;"Active", HR_Data[[#This Row],[Length of Service]]&lt;=180), "Yes", "No")</f>
        <v>No</v>
      </c>
      <c r="N6" s="1"/>
    </row>
    <row r="7" spans="1:14" x14ac:dyDescent="0.2">
      <c r="A7" s="1" t="s">
        <v>14</v>
      </c>
      <c r="B7" s="1" t="s">
        <v>129</v>
      </c>
      <c r="C7" s="4">
        <v>43842</v>
      </c>
      <c r="D7" s="1" t="s">
        <v>8</v>
      </c>
      <c r="E7" s="1" t="s">
        <v>8</v>
      </c>
      <c r="F7" s="1">
        <v>8500</v>
      </c>
      <c r="H7" s="1">
        <f ca="1">IF(HR_Data[[#This Row],[Status]]="Active", TODAY()-HR_Data[[#This Row],[Hire Date]], HR_Data[[#This Row],[Termination Date]]-HR_Data[[#This Row],[Hire Date]])</f>
        <v>2228</v>
      </c>
      <c r="I7" s="1" t="str">
        <f ca="1">IF(AND(HR_Data[[#This Row],[Status]]&lt;&gt;"Active", HR_Data[[#This Row],[Length of Service]]&lt;=180), "Yes", "No")</f>
        <v>No</v>
      </c>
      <c r="N7" s="1"/>
    </row>
    <row r="8" spans="1:14" x14ac:dyDescent="0.2">
      <c r="A8" s="1" t="s">
        <v>15</v>
      </c>
      <c r="B8" s="1" t="s">
        <v>7</v>
      </c>
      <c r="C8" s="4">
        <v>43889</v>
      </c>
      <c r="D8" s="4">
        <v>43957</v>
      </c>
      <c r="E8" s="1" t="s">
        <v>134</v>
      </c>
      <c r="F8" s="1">
        <v>8000</v>
      </c>
      <c r="G8" s="1" t="s">
        <v>141</v>
      </c>
      <c r="H8" s="1">
        <f ca="1">IF(HR_Data[[#This Row],[Status]]="Active", TODAY()-HR_Data[[#This Row],[Hire Date]], HR_Data[[#This Row],[Termination Date]]-HR_Data[[#This Row],[Hire Date]])</f>
        <v>68</v>
      </c>
      <c r="I8" s="1" t="str">
        <f ca="1">IF(AND(HR_Data[[#This Row],[Status]]&lt;&gt;"Active", HR_Data[[#This Row],[Length of Service]]&lt;=180), "Yes", "No")</f>
        <v>Yes</v>
      </c>
      <c r="N8" s="1"/>
    </row>
    <row r="9" spans="1:14" x14ac:dyDescent="0.2">
      <c r="A9" s="1" t="s">
        <v>16</v>
      </c>
      <c r="B9" s="1" t="s">
        <v>130</v>
      </c>
      <c r="C9" s="4">
        <v>43931</v>
      </c>
      <c r="D9" s="1" t="s">
        <v>8</v>
      </c>
      <c r="E9" s="1" t="s">
        <v>8</v>
      </c>
      <c r="F9" s="1">
        <v>9500</v>
      </c>
      <c r="H9" s="1">
        <f ca="1">IF(HR_Data[[#This Row],[Status]]="Active", TODAY()-HR_Data[[#This Row],[Hire Date]], HR_Data[[#This Row],[Termination Date]]-HR_Data[[#This Row],[Hire Date]])</f>
        <v>2139</v>
      </c>
      <c r="I9" s="1" t="str">
        <f ca="1">IF(AND(HR_Data[[#This Row],[Status]]&lt;&gt;"Active", HR_Data[[#This Row],[Length of Service]]&lt;=180), "Yes", "No")</f>
        <v>No</v>
      </c>
      <c r="N9" s="1"/>
    </row>
    <row r="10" spans="1:14" x14ac:dyDescent="0.2">
      <c r="A10" s="1" t="s">
        <v>17</v>
      </c>
      <c r="B10" s="1" t="s">
        <v>131</v>
      </c>
      <c r="C10" s="4">
        <v>44003</v>
      </c>
      <c r="D10" s="1" t="s">
        <v>8</v>
      </c>
      <c r="E10" s="1" t="s">
        <v>8</v>
      </c>
      <c r="F10" s="1">
        <v>11000</v>
      </c>
      <c r="H10" s="1">
        <f ca="1">IF(HR_Data[[#This Row],[Status]]="Active", TODAY()-HR_Data[[#This Row],[Hire Date]], HR_Data[[#This Row],[Termination Date]]-HR_Data[[#This Row],[Hire Date]])</f>
        <v>2067</v>
      </c>
      <c r="I10" s="1" t="str">
        <f ca="1">IF(AND(HR_Data[[#This Row],[Status]]&lt;&gt;"Active", HR_Data[[#This Row],[Length of Service]]&lt;=180), "Yes", "No")</f>
        <v>No</v>
      </c>
    </row>
    <row r="11" spans="1:14" x14ac:dyDescent="0.2">
      <c r="A11" s="1" t="s">
        <v>18</v>
      </c>
      <c r="B11" s="1" t="s">
        <v>7</v>
      </c>
      <c r="C11" s="4">
        <v>44048</v>
      </c>
      <c r="D11" s="1" t="s">
        <v>8</v>
      </c>
      <c r="E11" s="1" t="s">
        <v>8</v>
      </c>
      <c r="F11" s="1">
        <v>10500</v>
      </c>
      <c r="H11" s="1">
        <f ca="1">IF(HR_Data[[#This Row],[Status]]="Active", TODAY()-HR_Data[[#This Row],[Hire Date]], HR_Data[[#This Row],[Termination Date]]-HR_Data[[#This Row],[Hire Date]])</f>
        <v>2022</v>
      </c>
      <c r="I11" s="1" t="str">
        <f ca="1">IF(AND(HR_Data[[#This Row],[Status]]&lt;&gt;"Active", HR_Data[[#This Row],[Length of Service]]&lt;=180), "Yes", "No")</f>
        <v>No</v>
      </c>
    </row>
    <row r="12" spans="1:14" x14ac:dyDescent="0.2">
      <c r="A12" s="1" t="s">
        <v>19</v>
      </c>
      <c r="B12" s="1" t="s">
        <v>132</v>
      </c>
      <c r="C12" s="4">
        <v>44091</v>
      </c>
      <c r="D12" s="1" t="s">
        <v>8</v>
      </c>
      <c r="E12" s="1" t="s">
        <v>8</v>
      </c>
      <c r="F12" s="1">
        <v>9500</v>
      </c>
      <c r="H12" s="1">
        <f ca="1">IF(HR_Data[[#This Row],[Status]]="Active", TODAY()-HR_Data[[#This Row],[Hire Date]], HR_Data[[#This Row],[Termination Date]]-HR_Data[[#This Row],[Hire Date]])</f>
        <v>1979</v>
      </c>
      <c r="I12" s="1" t="str">
        <f ca="1">IF(AND(HR_Data[[#This Row],[Status]]&lt;&gt;"Active", HR_Data[[#This Row],[Length of Service]]&lt;=180), "Yes", "No")</f>
        <v>No</v>
      </c>
    </row>
    <row r="13" spans="1:14" x14ac:dyDescent="0.2">
      <c r="A13" s="1" t="s">
        <v>20</v>
      </c>
      <c r="B13" s="1" t="s">
        <v>133</v>
      </c>
      <c r="C13" s="4">
        <v>43981</v>
      </c>
      <c r="D13" s="4">
        <v>44120</v>
      </c>
      <c r="E13" s="1" t="s">
        <v>139</v>
      </c>
      <c r="F13" s="1">
        <v>9000</v>
      </c>
      <c r="G13" s="1" t="s">
        <v>141</v>
      </c>
      <c r="H13" s="1">
        <f ca="1">IF(HR_Data[[#This Row],[Status]]="Active", TODAY()-HR_Data[[#This Row],[Hire Date]], HR_Data[[#This Row],[Termination Date]]-HR_Data[[#This Row],[Hire Date]])</f>
        <v>139</v>
      </c>
      <c r="I13" s="1" t="str">
        <f ca="1">IF(AND(HR_Data[[#This Row],[Status]]&lt;&gt;"Active", HR_Data[[#This Row],[Length of Service]]&lt;=180), "Yes", "No")</f>
        <v>Yes</v>
      </c>
    </row>
    <row r="14" spans="1:14" x14ac:dyDescent="0.2">
      <c r="A14" s="1" t="s">
        <v>21</v>
      </c>
      <c r="B14" s="1" t="s">
        <v>130</v>
      </c>
      <c r="C14" s="4">
        <v>44207</v>
      </c>
      <c r="D14" s="1" t="s">
        <v>8</v>
      </c>
      <c r="E14" s="1" t="s">
        <v>8</v>
      </c>
      <c r="F14" s="1">
        <v>8500</v>
      </c>
      <c r="H14" s="1">
        <f ca="1">IF(HR_Data[[#This Row],[Status]]="Active", TODAY()-HR_Data[[#This Row],[Hire Date]], HR_Data[[#This Row],[Termination Date]]-HR_Data[[#This Row],[Hire Date]])</f>
        <v>1863</v>
      </c>
      <c r="I14" s="1" t="str">
        <f ca="1">IF(AND(HR_Data[[#This Row],[Status]]&lt;&gt;"Active", HR_Data[[#This Row],[Length of Service]]&lt;=180), "Yes", "No")</f>
        <v>No</v>
      </c>
    </row>
    <row r="15" spans="1:14" x14ac:dyDescent="0.2">
      <c r="A15" s="1" t="s">
        <v>22</v>
      </c>
      <c r="B15" s="1" t="s">
        <v>129</v>
      </c>
      <c r="C15" s="4">
        <v>44280</v>
      </c>
      <c r="D15" s="1" t="s">
        <v>8</v>
      </c>
      <c r="E15" s="1" t="s">
        <v>8</v>
      </c>
      <c r="F15" s="1">
        <v>11000</v>
      </c>
      <c r="H15" s="1">
        <f ca="1">IF(HR_Data[[#This Row],[Status]]="Active", TODAY()-HR_Data[[#This Row],[Hire Date]], HR_Data[[#This Row],[Termination Date]]-HR_Data[[#This Row],[Hire Date]])</f>
        <v>1790</v>
      </c>
      <c r="I15" s="1" t="str">
        <f ca="1">IF(AND(HR_Data[[#This Row],[Status]]&lt;&gt;"Active", HR_Data[[#This Row],[Length of Service]]&lt;=180), "Yes", "No")</f>
        <v>No</v>
      </c>
    </row>
    <row r="16" spans="1:14" x14ac:dyDescent="0.2">
      <c r="A16" s="1" t="s">
        <v>23</v>
      </c>
      <c r="B16" s="1" t="s">
        <v>131</v>
      </c>
      <c r="C16" s="4">
        <v>44322</v>
      </c>
      <c r="D16" s="1" t="s">
        <v>8</v>
      </c>
      <c r="E16" s="1" t="s">
        <v>8</v>
      </c>
      <c r="F16" s="1">
        <v>8000</v>
      </c>
      <c r="H16" s="1">
        <f ca="1">IF(HR_Data[[#This Row],[Status]]="Active", TODAY()-HR_Data[[#This Row],[Hire Date]], HR_Data[[#This Row],[Termination Date]]-HR_Data[[#This Row],[Hire Date]])</f>
        <v>1748</v>
      </c>
      <c r="I16" s="1" t="str">
        <f ca="1">IF(AND(HR_Data[[#This Row],[Status]]&lt;&gt;"Active", HR_Data[[#This Row],[Length of Service]]&lt;=180), "Yes", "No")</f>
        <v>No</v>
      </c>
    </row>
    <row r="17" spans="1:9" x14ac:dyDescent="0.2">
      <c r="A17" s="1" t="s">
        <v>24</v>
      </c>
      <c r="B17" s="1" t="s">
        <v>7</v>
      </c>
      <c r="C17" s="4">
        <v>44227</v>
      </c>
      <c r="D17" s="4">
        <v>44592</v>
      </c>
      <c r="E17" s="1" t="s">
        <v>134</v>
      </c>
      <c r="F17" s="1">
        <v>10500</v>
      </c>
      <c r="G17" s="1" t="s">
        <v>142</v>
      </c>
      <c r="H17" s="1">
        <f ca="1">IF(HR_Data[[#This Row],[Status]]="Active", TODAY()-HR_Data[[#This Row],[Hire Date]], HR_Data[[#This Row],[Termination Date]]-HR_Data[[#This Row],[Hire Date]])</f>
        <v>365</v>
      </c>
      <c r="I17" s="1" t="str">
        <f ca="1">IF(AND(HR_Data[[#This Row],[Status]]&lt;&gt;"Active", HR_Data[[#This Row],[Length of Service]]&lt;=180), "Yes", "No")</f>
        <v>No</v>
      </c>
    </row>
    <row r="18" spans="1:9" x14ac:dyDescent="0.2">
      <c r="A18" s="1" t="s">
        <v>25</v>
      </c>
      <c r="B18" s="1" t="s">
        <v>133</v>
      </c>
      <c r="C18" s="4">
        <v>44470</v>
      </c>
      <c r="D18" s="1" t="s">
        <v>8</v>
      </c>
      <c r="E18" s="1" t="s">
        <v>8</v>
      </c>
      <c r="F18" s="1">
        <v>9500</v>
      </c>
      <c r="H18" s="1">
        <f ca="1">IF(HR_Data[[#This Row],[Status]]="Active", TODAY()-HR_Data[[#This Row],[Hire Date]], HR_Data[[#This Row],[Termination Date]]-HR_Data[[#This Row],[Hire Date]])</f>
        <v>1600</v>
      </c>
      <c r="I18" s="1" t="str">
        <f ca="1">IF(AND(HR_Data[[#This Row],[Status]]&lt;&gt;"Active", HR_Data[[#This Row],[Length of Service]]&lt;=180), "Yes", "No")</f>
        <v>No</v>
      </c>
    </row>
    <row r="19" spans="1:9" x14ac:dyDescent="0.2">
      <c r="A19" s="1" t="s">
        <v>26</v>
      </c>
      <c r="B19" s="1" t="s">
        <v>132</v>
      </c>
      <c r="C19" s="4">
        <v>44544</v>
      </c>
      <c r="D19" s="1" t="s">
        <v>8</v>
      </c>
      <c r="E19" s="1" t="s">
        <v>8</v>
      </c>
      <c r="F19" s="1">
        <v>8500</v>
      </c>
      <c r="H19" s="1">
        <f ca="1">IF(HR_Data[[#This Row],[Status]]="Active", TODAY()-HR_Data[[#This Row],[Hire Date]], HR_Data[[#This Row],[Termination Date]]-HR_Data[[#This Row],[Hire Date]])</f>
        <v>1526</v>
      </c>
      <c r="I19" s="1" t="str">
        <f ca="1">IF(AND(HR_Data[[#This Row],[Status]]&lt;&gt;"Active", HR_Data[[#This Row],[Length of Service]]&lt;=180), "Yes", "No")</f>
        <v>No</v>
      </c>
    </row>
    <row r="20" spans="1:9" x14ac:dyDescent="0.2">
      <c r="A20" s="1" t="s">
        <v>27</v>
      </c>
      <c r="B20" s="1" t="s">
        <v>130</v>
      </c>
      <c r="C20" s="4">
        <v>44588</v>
      </c>
      <c r="D20" s="1" t="s">
        <v>8</v>
      </c>
      <c r="E20" s="1" t="s">
        <v>8</v>
      </c>
      <c r="F20" s="1">
        <v>9000</v>
      </c>
      <c r="H20" s="1">
        <f ca="1">IF(HR_Data[[#This Row],[Status]]="Active", TODAY()-HR_Data[[#This Row],[Hire Date]], HR_Data[[#This Row],[Termination Date]]-HR_Data[[#This Row],[Hire Date]])</f>
        <v>1482</v>
      </c>
      <c r="I20" s="1" t="str">
        <f ca="1">IF(AND(HR_Data[[#This Row],[Status]]&lt;&gt;"Active", HR_Data[[#This Row],[Length of Service]]&lt;=180), "Yes", "No")</f>
        <v>No</v>
      </c>
    </row>
    <row r="21" spans="1:9" x14ac:dyDescent="0.2">
      <c r="A21" s="1" t="s">
        <v>28</v>
      </c>
      <c r="B21" s="1" t="s">
        <v>7</v>
      </c>
      <c r="C21" s="4">
        <v>44630</v>
      </c>
      <c r="D21" s="4">
        <v>44784</v>
      </c>
      <c r="E21" s="1" t="s">
        <v>134</v>
      </c>
      <c r="F21" s="1">
        <v>11000</v>
      </c>
      <c r="G21" s="1" t="s">
        <v>143</v>
      </c>
      <c r="H21" s="1">
        <f ca="1">IF(HR_Data[[#This Row],[Status]]="Active", TODAY()-HR_Data[[#This Row],[Hire Date]], HR_Data[[#This Row],[Termination Date]]-HR_Data[[#This Row],[Hire Date]])</f>
        <v>154</v>
      </c>
      <c r="I21" s="1" t="str">
        <f ca="1">IF(AND(HR_Data[[#This Row],[Status]]&lt;&gt;"Active", HR_Data[[#This Row],[Length of Service]]&lt;=180), "Yes", "No")</f>
        <v>Yes</v>
      </c>
    </row>
    <row r="22" spans="1:9" x14ac:dyDescent="0.2">
      <c r="A22" s="1" t="s">
        <v>29</v>
      </c>
      <c r="B22" s="1" t="s">
        <v>131</v>
      </c>
      <c r="C22" s="4">
        <v>44673</v>
      </c>
      <c r="D22" s="1" t="s">
        <v>8</v>
      </c>
      <c r="E22" s="1" t="s">
        <v>8</v>
      </c>
      <c r="F22" s="1">
        <v>9500</v>
      </c>
      <c r="H22" s="1">
        <f ca="1">IF(HR_Data[[#This Row],[Status]]="Active", TODAY()-HR_Data[[#This Row],[Hire Date]], HR_Data[[#This Row],[Termination Date]]-HR_Data[[#This Row],[Hire Date]])</f>
        <v>1397</v>
      </c>
      <c r="I22" s="1" t="str">
        <f ca="1">IF(AND(HR_Data[[#This Row],[Status]]&lt;&gt;"Active", HR_Data[[#This Row],[Length of Service]]&lt;=180), "Yes", "No")</f>
        <v>No</v>
      </c>
    </row>
    <row r="23" spans="1:9" x14ac:dyDescent="0.2">
      <c r="A23" s="1" t="s">
        <v>30</v>
      </c>
      <c r="B23" s="1" t="s">
        <v>129</v>
      </c>
      <c r="C23" s="4">
        <v>44717</v>
      </c>
      <c r="D23" s="1" t="s">
        <v>8</v>
      </c>
      <c r="E23" s="1" t="s">
        <v>8</v>
      </c>
      <c r="F23" s="1">
        <v>10500</v>
      </c>
      <c r="H23" s="1">
        <f ca="1">IF(HR_Data[[#This Row],[Status]]="Active", TODAY()-HR_Data[[#This Row],[Hire Date]], HR_Data[[#This Row],[Termination Date]]-HR_Data[[#This Row],[Hire Date]])</f>
        <v>1353</v>
      </c>
      <c r="I23" s="1" t="str">
        <f ca="1">IF(AND(HR_Data[[#This Row],[Status]]&lt;&gt;"Active", HR_Data[[#This Row],[Length of Service]]&lt;=180), "Yes", "No")</f>
        <v>No</v>
      </c>
    </row>
    <row r="24" spans="1:9" x14ac:dyDescent="0.2">
      <c r="A24" s="1" t="s">
        <v>31</v>
      </c>
      <c r="B24" s="1" t="s">
        <v>133</v>
      </c>
      <c r="C24" s="4">
        <v>44760</v>
      </c>
      <c r="D24" s="1" t="s">
        <v>8</v>
      </c>
      <c r="E24" s="1" t="s">
        <v>8</v>
      </c>
      <c r="F24" s="1">
        <v>8000</v>
      </c>
      <c r="H24" s="1">
        <f ca="1">IF(HR_Data[[#This Row],[Status]]="Active", TODAY()-HR_Data[[#This Row],[Hire Date]], HR_Data[[#This Row],[Termination Date]]-HR_Data[[#This Row],[Hire Date]])</f>
        <v>1310</v>
      </c>
      <c r="I24" s="1" t="str">
        <f ca="1">IF(AND(HR_Data[[#This Row],[Status]]&lt;&gt;"Active", HR_Data[[#This Row],[Length of Service]]&lt;=180), "Yes", "No")</f>
        <v>No</v>
      </c>
    </row>
    <row r="25" spans="1:9" x14ac:dyDescent="0.2">
      <c r="A25" s="1" t="s">
        <v>32</v>
      </c>
      <c r="B25" s="1" t="s">
        <v>132</v>
      </c>
      <c r="C25" s="4">
        <v>44834</v>
      </c>
      <c r="D25" s="1" t="s">
        <v>8</v>
      </c>
      <c r="E25" s="1" t="s">
        <v>8</v>
      </c>
      <c r="F25" s="1">
        <v>8500</v>
      </c>
      <c r="H25" s="1">
        <f ca="1">IF(HR_Data[[#This Row],[Status]]="Active", TODAY()-HR_Data[[#This Row],[Hire Date]], HR_Data[[#This Row],[Termination Date]]-HR_Data[[#This Row],[Hire Date]])</f>
        <v>1236</v>
      </c>
      <c r="I25" s="1" t="str">
        <f ca="1">IF(AND(HR_Data[[#This Row],[Status]]&lt;&gt;"Active", HR_Data[[#This Row],[Length of Service]]&lt;=180), "Yes", "No")</f>
        <v>No</v>
      </c>
    </row>
    <row r="26" spans="1:9" x14ac:dyDescent="0.2">
      <c r="A26" s="1" t="s">
        <v>33</v>
      </c>
      <c r="B26" s="1" t="s">
        <v>7</v>
      </c>
      <c r="C26" s="4">
        <v>44877</v>
      </c>
      <c r="D26" s="4">
        <v>45156</v>
      </c>
      <c r="E26" s="1" t="s">
        <v>139</v>
      </c>
      <c r="F26" s="1">
        <v>9000</v>
      </c>
      <c r="G26" s="1" t="s">
        <v>140</v>
      </c>
      <c r="H26" s="1">
        <f ca="1">IF(HR_Data[[#This Row],[Status]]="Active", TODAY()-HR_Data[[#This Row],[Hire Date]], HR_Data[[#This Row],[Termination Date]]-HR_Data[[#This Row],[Hire Date]])</f>
        <v>279</v>
      </c>
      <c r="I26" s="1" t="str">
        <f ca="1">IF(AND(HR_Data[[#This Row],[Status]]&lt;&gt;"Active", HR_Data[[#This Row],[Length of Service]]&lt;=180), "Yes", "No")</f>
        <v>No</v>
      </c>
    </row>
    <row r="27" spans="1:9" x14ac:dyDescent="0.2">
      <c r="A27" s="1" t="s">
        <v>34</v>
      </c>
      <c r="B27" s="1" t="s">
        <v>130</v>
      </c>
      <c r="C27" s="4">
        <v>44950</v>
      </c>
      <c r="D27" s="1" t="s">
        <v>8</v>
      </c>
      <c r="E27" s="1" t="s">
        <v>8</v>
      </c>
      <c r="F27" s="1">
        <v>9500</v>
      </c>
      <c r="H27" s="1">
        <f ca="1">IF(HR_Data[[#This Row],[Status]]="Active", TODAY()-HR_Data[[#This Row],[Hire Date]], HR_Data[[#This Row],[Termination Date]]-HR_Data[[#This Row],[Hire Date]])</f>
        <v>1120</v>
      </c>
      <c r="I27" s="1" t="str">
        <f ca="1">IF(AND(HR_Data[[#This Row],[Status]]&lt;&gt;"Active", HR_Data[[#This Row],[Length of Service]]&lt;=180), "Yes", "No")</f>
        <v>No</v>
      </c>
    </row>
    <row r="28" spans="1:9" x14ac:dyDescent="0.2">
      <c r="A28" s="1" t="s">
        <v>35</v>
      </c>
      <c r="B28" s="1" t="s">
        <v>131</v>
      </c>
      <c r="C28" s="4">
        <v>44991</v>
      </c>
      <c r="D28" s="1" t="s">
        <v>8</v>
      </c>
      <c r="E28" s="1" t="s">
        <v>8</v>
      </c>
      <c r="F28" s="1">
        <v>11000</v>
      </c>
      <c r="H28" s="1">
        <f ca="1">IF(HR_Data[[#This Row],[Status]]="Active", TODAY()-HR_Data[[#This Row],[Hire Date]], HR_Data[[#This Row],[Termination Date]]-HR_Data[[#This Row],[Hire Date]])</f>
        <v>1079</v>
      </c>
      <c r="I28" s="1" t="str">
        <f ca="1">IF(AND(HR_Data[[#This Row],[Status]]&lt;&gt;"Active", HR_Data[[#This Row],[Length of Service]]&lt;=180), "Yes", "No")</f>
        <v>No</v>
      </c>
    </row>
    <row r="29" spans="1:9" x14ac:dyDescent="0.2">
      <c r="A29" s="1" t="s">
        <v>36</v>
      </c>
      <c r="B29" s="1" t="s">
        <v>133</v>
      </c>
      <c r="C29" s="4">
        <v>45064</v>
      </c>
      <c r="D29" s="1" t="s">
        <v>8</v>
      </c>
      <c r="E29" s="1" t="s">
        <v>8</v>
      </c>
      <c r="F29" s="1">
        <v>10500</v>
      </c>
      <c r="H29" s="1">
        <f ca="1">IF(HR_Data[[#This Row],[Status]]="Active", TODAY()-HR_Data[[#This Row],[Hire Date]], HR_Data[[#This Row],[Termination Date]]-HR_Data[[#This Row],[Hire Date]])</f>
        <v>1006</v>
      </c>
      <c r="I29" s="1" t="str">
        <f ca="1">IF(AND(HR_Data[[#This Row],[Status]]&lt;&gt;"Active", HR_Data[[#This Row],[Length of Service]]&lt;=180), "Yes", "No")</f>
        <v>No</v>
      </c>
    </row>
    <row r="30" spans="1:9" x14ac:dyDescent="0.2">
      <c r="A30" s="1" t="s">
        <v>37</v>
      </c>
      <c r="B30" s="1" t="s">
        <v>132</v>
      </c>
      <c r="C30" s="4">
        <v>45107</v>
      </c>
      <c r="D30" s="1" t="s">
        <v>8</v>
      </c>
      <c r="E30" s="1" t="s">
        <v>8</v>
      </c>
      <c r="F30" s="1">
        <v>8500</v>
      </c>
      <c r="H30" s="1">
        <f ca="1">IF(HR_Data[[#This Row],[Status]]="Active", TODAY()-HR_Data[[#This Row],[Hire Date]], HR_Data[[#This Row],[Termination Date]]-HR_Data[[#This Row],[Hire Date]])</f>
        <v>963</v>
      </c>
      <c r="I30" s="1" t="str">
        <f ca="1">IF(AND(HR_Data[[#This Row],[Status]]&lt;&gt;"Active", HR_Data[[#This Row],[Length of Service]]&lt;=180), "Yes", "No")</f>
        <v>No</v>
      </c>
    </row>
    <row r="31" spans="1:9" x14ac:dyDescent="0.2">
      <c r="A31" s="1" t="s">
        <v>38</v>
      </c>
      <c r="B31" s="1" t="s">
        <v>129</v>
      </c>
      <c r="C31" s="4">
        <v>45150</v>
      </c>
      <c r="D31" s="1" t="s">
        <v>8</v>
      </c>
      <c r="E31" s="1" t="s">
        <v>8</v>
      </c>
      <c r="F31" s="1">
        <v>9000</v>
      </c>
      <c r="H31" s="1">
        <f ca="1">IF(HR_Data[[#This Row],[Status]]="Active", TODAY()-HR_Data[[#This Row],[Hire Date]], HR_Data[[#This Row],[Termination Date]]-HR_Data[[#This Row],[Hire Date]])</f>
        <v>920</v>
      </c>
      <c r="I31" s="1" t="str">
        <f ca="1">IF(AND(HR_Data[[#This Row],[Status]]&lt;&gt;"Active", HR_Data[[#This Row],[Length of Service]]&lt;=180), "Yes", "No")</f>
        <v>No</v>
      </c>
    </row>
    <row r="32" spans="1:9" x14ac:dyDescent="0.2">
      <c r="A32" s="1" t="s">
        <v>39</v>
      </c>
      <c r="B32" s="1" t="s">
        <v>7</v>
      </c>
      <c r="C32" s="4">
        <v>45102</v>
      </c>
      <c r="D32" s="4">
        <v>45468</v>
      </c>
      <c r="E32" s="1" t="s">
        <v>134</v>
      </c>
      <c r="F32" s="1">
        <v>8000</v>
      </c>
      <c r="G32" s="1" t="s">
        <v>142</v>
      </c>
      <c r="H32" s="1">
        <f ca="1">IF(HR_Data[[#This Row],[Status]]="Active", TODAY()-HR_Data[[#This Row],[Hire Date]], HR_Data[[#This Row],[Termination Date]]-HR_Data[[#This Row],[Hire Date]])</f>
        <v>366</v>
      </c>
      <c r="I32" s="1" t="str">
        <f ca="1">IF(AND(HR_Data[[#This Row],[Status]]&lt;&gt;"Active", HR_Data[[#This Row],[Length of Service]]&lt;=180), "Yes", "No")</f>
        <v>No</v>
      </c>
    </row>
    <row r="33" spans="1:9" x14ac:dyDescent="0.2">
      <c r="A33" s="1" t="s">
        <v>40</v>
      </c>
      <c r="B33" s="1" t="s">
        <v>130</v>
      </c>
      <c r="C33" s="4">
        <v>45237</v>
      </c>
      <c r="D33" s="1" t="s">
        <v>8</v>
      </c>
      <c r="E33" s="1" t="s">
        <v>8</v>
      </c>
      <c r="F33" s="1">
        <v>9500</v>
      </c>
      <c r="H33" s="1">
        <f ca="1">IF(HR_Data[[#This Row],[Status]]="Active", TODAY()-HR_Data[[#This Row],[Hire Date]], HR_Data[[#This Row],[Termination Date]]-HR_Data[[#This Row],[Hire Date]])</f>
        <v>833</v>
      </c>
      <c r="I33" s="1" t="str">
        <f ca="1">IF(AND(HR_Data[[#This Row],[Status]]&lt;&gt;"Active", HR_Data[[#This Row],[Length of Service]]&lt;=180), "Yes", "No")</f>
        <v>No</v>
      </c>
    </row>
    <row r="34" spans="1:9" x14ac:dyDescent="0.2">
      <c r="A34" s="1" t="s">
        <v>41</v>
      </c>
      <c r="B34" s="1" t="s">
        <v>131</v>
      </c>
      <c r="C34" s="4">
        <v>45280</v>
      </c>
      <c r="D34" s="1" t="s">
        <v>8</v>
      </c>
      <c r="E34" s="1" t="s">
        <v>8</v>
      </c>
      <c r="F34" s="1">
        <v>11000</v>
      </c>
      <c r="H34" s="1">
        <f ca="1">IF(HR_Data[[#This Row],[Status]]="Active", TODAY()-HR_Data[[#This Row],[Hire Date]], HR_Data[[#This Row],[Termination Date]]-HR_Data[[#This Row],[Hire Date]])</f>
        <v>790</v>
      </c>
      <c r="I34" s="1" t="str">
        <f ca="1">IF(AND(HR_Data[[#This Row],[Status]]&lt;&gt;"Active", HR_Data[[#This Row],[Length of Service]]&lt;=180), "Yes", "No")</f>
        <v>No</v>
      </c>
    </row>
    <row r="35" spans="1:9" x14ac:dyDescent="0.2">
      <c r="A35" s="1" t="s">
        <v>42</v>
      </c>
      <c r="B35" s="1" t="s">
        <v>132</v>
      </c>
      <c r="C35" s="4">
        <v>45293</v>
      </c>
      <c r="D35" s="1" t="s">
        <v>8</v>
      </c>
      <c r="E35" s="1" t="s">
        <v>8</v>
      </c>
      <c r="F35" s="1">
        <v>10500</v>
      </c>
      <c r="H35" s="1">
        <f ca="1">IF(HR_Data[[#This Row],[Status]]="Active", TODAY()-HR_Data[[#This Row],[Hire Date]], HR_Data[[#This Row],[Termination Date]]-HR_Data[[#This Row],[Hire Date]])</f>
        <v>777</v>
      </c>
      <c r="I35" s="1" t="str">
        <f ca="1">IF(AND(HR_Data[[#This Row],[Status]]&lt;&gt;"Active", HR_Data[[#This Row],[Length of Service]]&lt;=180), "Yes", "No")</f>
        <v>No</v>
      </c>
    </row>
    <row r="36" spans="1:9" x14ac:dyDescent="0.2">
      <c r="A36" s="1" t="s">
        <v>43</v>
      </c>
      <c r="B36" s="1" t="s">
        <v>133</v>
      </c>
      <c r="C36" s="4">
        <v>45337</v>
      </c>
      <c r="D36" s="1" t="s">
        <v>8</v>
      </c>
      <c r="E36" s="1" t="s">
        <v>8</v>
      </c>
      <c r="F36" s="1">
        <v>9000</v>
      </c>
      <c r="H36" s="1">
        <f ca="1">IF(HR_Data[[#This Row],[Status]]="Active", TODAY()-HR_Data[[#This Row],[Hire Date]], HR_Data[[#This Row],[Termination Date]]-HR_Data[[#This Row],[Hire Date]])</f>
        <v>733</v>
      </c>
      <c r="I36" s="1" t="str">
        <f ca="1">IF(AND(HR_Data[[#This Row],[Status]]&lt;&gt;"Active", HR_Data[[#This Row],[Length of Service]]&lt;=180), "Yes", "No")</f>
        <v>No</v>
      </c>
    </row>
    <row r="37" spans="1:9" x14ac:dyDescent="0.2">
      <c r="A37" s="1" t="s">
        <v>44</v>
      </c>
      <c r="B37" s="1" t="s">
        <v>7</v>
      </c>
      <c r="C37" s="4">
        <v>45379</v>
      </c>
      <c r="D37" s="1" t="s">
        <v>8</v>
      </c>
      <c r="E37" s="1" t="s">
        <v>8</v>
      </c>
      <c r="F37" s="1">
        <v>8500</v>
      </c>
      <c r="H37" s="1">
        <f ca="1">IF(HR_Data[[#This Row],[Status]]="Active", TODAY()-HR_Data[[#This Row],[Hire Date]], HR_Data[[#This Row],[Termination Date]]-HR_Data[[#This Row],[Hire Date]])</f>
        <v>691</v>
      </c>
      <c r="I37" s="1" t="str">
        <f ca="1">IF(AND(HR_Data[[#This Row],[Status]]&lt;&gt;"Active", HR_Data[[#This Row],[Length of Service]]&lt;=180), "Yes", "No")</f>
        <v>No</v>
      </c>
    </row>
    <row r="38" spans="1:9" x14ac:dyDescent="0.2">
      <c r="A38" s="1" t="s">
        <v>45</v>
      </c>
      <c r="B38" s="1" t="s">
        <v>129</v>
      </c>
      <c r="C38" s="4">
        <v>45392</v>
      </c>
      <c r="D38" s="1" t="s">
        <v>8</v>
      </c>
      <c r="E38" s="1" t="s">
        <v>8</v>
      </c>
      <c r="F38" s="1">
        <v>9500</v>
      </c>
      <c r="H38" s="1">
        <f ca="1">IF(HR_Data[[#This Row],[Status]]="Active", TODAY()-HR_Data[[#This Row],[Hire Date]], HR_Data[[#This Row],[Termination Date]]-HR_Data[[#This Row],[Hire Date]])</f>
        <v>678</v>
      </c>
      <c r="I38" s="1" t="str">
        <f ca="1">IF(AND(HR_Data[[#This Row],[Status]]&lt;&gt;"Active", HR_Data[[#This Row],[Length of Service]]&lt;=180), "Yes", "No")</f>
        <v>No</v>
      </c>
    </row>
    <row r="39" spans="1:9" x14ac:dyDescent="0.2">
      <c r="A39" s="1" t="s">
        <v>46</v>
      </c>
      <c r="B39" s="1" t="s">
        <v>130</v>
      </c>
      <c r="C39" s="4">
        <v>45435</v>
      </c>
      <c r="D39" s="1" t="s">
        <v>8</v>
      </c>
      <c r="E39" s="1" t="s">
        <v>8</v>
      </c>
      <c r="F39" s="1">
        <v>8000</v>
      </c>
      <c r="H39" s="1">
        <f ca="1">IF(HR_Data[[#This Row],[Status]]="Active", TODAY()-HR_Data[[#This Row],[Hire Date]], HR_Data[[#This Row],[Termination Date]]-HR_Data[[#This Row],[Hire Date]])</f>
        <v>635</v>
      </c>
      <c r="I39" s="1" t="str">
        <f ca="1">IF(AND(HR_Data[[#This Row],[Status]]&lt;&gt;"Active", HR_Data[[#This Row],[Length of Service]]&lt;=180), "Yes", "No")</f>
        <v>No</v>
      </c>
    </row>
    <row r="40" spans="1:9" x14ac:dyDescent="0.2">
      <c r="A40" s="1" t="s">
        <v>47</v>
      </c>
      <c r="B40" s="1" t="s">
        <v>131</v>
      </c>
      <c r="C40" s="4">
        <v>45448</v>
      </c>
      <c r="D40" s="4">
        <v>45501</v>
      </c>
      <c r="E40" s="1" t="s">
        <v>134</v>
      </c>
      <c r="F40" s="1">
        <v>11000</v>
      </c>
      <c r="G40" s="1" t="s">
        <v>135</v>
      </c>
      <c r="H40" s="1">
        <f ca="1">IF(HR_Data[[#This Row],[Status]]="Active", TODAY()-HR_Data[[#This Row],[Hire Date]], HR_Data[[#This Row],[Termination Date]]-HR_Data[[#This Row],[Hire Date]])</f>
        <v>53</v>
      </c>
      <c r="I40" s="1" t="str">
        <f ca="1">IF(AND(HR_Data[[#This Row],[Status]]&lt;&gt;"Active", HR_Data[[#This Row],[Length of Service]]&lt;=180), "Yes", "No")</f>
        <v>Yes</v>
      </c>
    </row>
    <row r="41" spans="1:9" x14ac:dyDescent="0.2">
      <c r="A41" s="1" t="s">
        <v>48</v>
      </c>
      <c r="B41" s="1" t="s">
        <v>133</v>
      </c>
      <c r="C41" s="4">
        <v>45491</v>
      </c>
      <c r="D41" s="1" t="s">
        <v>8</v>
      </c>
      <c r="E41" s="1" t="s">
        <v>8</v>
      </c>
      <c r="F41" s="1">
        <v>10500</v>
      </c>
      <c r="H41" s="1">
        <f ca="1">IF(HR_Data[[#This Row],[Status]]="Active", TODAY()-HR_Data[[#This Row],[Hire Date]], HR_Data[[#This Row],[Termination Date]]-HR_Data[[#This Row],[Hire Date]])</f>
        <v>579</v>
      </c>
      <c r="I41" s="1" t="str">
        <f ca="1">IF(AND(HR_Data[[#This Row],[Status]]&lt;&gt;"Active", HR_Data[[#This Row],[Length of Service]]&lt;=180), "Yes", "No")</f>
        <v>No</v>
      </c>
    </row>
    <row r="42" spans="1:9" x14ac:dyDescent="0.2">
      <c r="A42" s="1" t="s">
        <v>49</v>
      </c>
      <c r="B42" s="1" t="s">
        <v>132</v>
      </c>
      <c r="C42" s="4">
        <v>45535</v>
      </c>
      <c r="D42" s="1" t="s">
        <v>8</v>
      </c>
      <c r="E42" s="1" t="s">
        <v>8</v>
      </c>
      <c r="F42" s="1">
        <v>8500</v>
      </c>
      <c r="H42" s="1">
        <f ca="1">IF(HR_Data[[#This Row],[Status]]="Active", TODAY()-HR_Data[[#This Row],[Hire Date]], HR_Data[[#This Row],[Termination Date]]-HR_Data[[#This Row],[Hire Date]])</f>
        <v>535</v>
      </c>
      <c r="I42" s="1" t="str">
        <f ca="1">IF(AND(HR_Data[[#This Row],[Status]]&lt;&gt;"Active", HR_Data[[#This Row],[Length of Service]]&lt;=180), "Yes", "No")</f>
        <v>No</v>
      </c>
    </row>
    <row r="43" spans="1:9" x14ac:dyDescent="0.2">
      <c r="A43" s="1" t="s">
        <v>50</v>
      </c>
      <c r="B43" s="1" t="s">
        <v>7</v>
      </c>
      <c r="C43" s="4">
        <v>45547</v>
      </c>
      <c r="D43" s="1" t="s">
        <v>8</v>
      </c>
      <c r="E43" s="1" t="s">
        <v>8</v>
      </c>
      <c r="F43" s="1">
        <v>9000</v>
      </c>
      <c r="H43" s="1">
        <f ca="1">IF(HR_Data[[#This Row],[Status]]="Active", TODAY()-HR_Data[[#This Row],[Hire Date]], HR_Data[[#This Row],[Termination Date]]-HR_Data[[#This Row],[Hire Date]])</f>
        <v>523</v>
      </c>
      <c r="I43" s="1" t="str">
        <f ca="1">IF(AND(HR_Data[[#This Row],[Status]]&lt;&gt;"Active", HR_Data[[#This Row],[Length of Service]]&lt;=180), "Yes", "No")</f>
        <v>No</v>
      </c>
    </row>
    <row r="44" spans="1:9" x14ac:dyDescent="0.2">
      <c r="A44" s="1" t="s">
        <v>51</v>
      </c>
      <c r="B44" s="1" t="s">
        <v>130</v>
      </c>
      <c r="C44" s="4">
        <v>45590</v>
      </c>
      <c r="D44" s="1" t="s">
        <v>8</v>
      </c>
      <c r="E44" s="1" t="s">
        <v>8</v>
      </c>
      <c r="F44" s="1">
        <v>9500</v>
      </c>
      <c r="H44" s="1">
        <f ca="1">IF(HR_Data[[#This Row],[Status]]="Active", TODAY()-HR_Data[[#This Row],[Hire Date]], HR_Data[[#This Row],[Termination Date]]-HR_Data[[#This Row],[Hire Date]])</f>
        <v>480</v>
      </c>
      <c r="I44" s="1" t="str">
        <f ca="1">IF(AND(HR_Data[[#This Row],[Status]]&lt;&gt;"Active", HR_Data[[#This Row],[Length of Service]]&lt;=180), "Yes", "No")</f>
        <v>No</v>
      </c>
    </row>
    <row r="45" spans="1:9" x14ac:dyDescent="0.2">
      <c r="A45" s="1" t="s">
        <v>52</v>
      </c>
      <c r="B45" s="1" t="s">
        <v>131</v>
      </c>
      <c r="C45" s="4">
        <v>45602</v>
      </c>
      <c r="D45" s="1" t="s">
        <v>8</v>
      </c>
      <c r="E45" s="1" t="s">
        <v>8</v>
      </c>
      <c r="F45" s="1">
        <v>11000</v>
      </c>
      <c r="H45" s="1">
        <f ca="1">IF(HR_Data[[#This Row],[Status]]="Active", TODAY()-HR_Data[[#This Row],[Hire Date]], HR_Data[[#This Row],[Termination Date]]-HR_Data[[#This Row],[Hire Date]])</f>
        <v>468</v>
      </c>
      <c r="I45" s="1" t="str">
        <f ca="1">IF(AND(HR_Data[[#This Row],[Status]]&lt;&gt;"Active", HR_Data[[#This Row],[Length of Service]]&lt;=180), "Yes", "No")</f>
        <v>No</v>
      </c>
    </row>
    <row r="46" spans="1:9" x14ac:dyDescent="0.2">
      <c r="A46" s="1" t="s">
        <v>53</v>
      </c>
      <c r="B46" s="1" t="s">
        <v>129</v>
      </c>
      <c r="C46" s="4">
        <v>45645</v>
      </c>
      <c r="D46" s="1" t="s">
        <v>8</v>
      </c>
      <c r="E46" s="1" t="s">
        <v>8</v>
      </c>
      <c r="F46" s="1">
        <v>10500</v>
      </c>
      <c r="H46" s="1">
        <f ca="1">IF(HR_Data[[#This Row],[Status]]="Active", TODAY()-HR_Data[[#This Row],[Hire Date]], HR_Data[[#This Row],[Termination Date]]-HR_Data[[#This Row],[Hire Date]])</f>
        <v>425</v>
      </c>
      <c r="I46" s="1" t="str">
        <f ca="1">IF(AND(HR_Data[[#This Row],[Status]]&lt;&gt;"Active", HR_Data[[#This Row],[Length of Service]]&lt;=180), "Yes", "No")</f>
        <v>No</v>
      </c>
    </row>
    <row r="47" spans="1:9" x14ac:dyDescent="0.2">
      <c r="A47" s="1" t="s">
        <v>54</v>
      </c>
      <c r="B47" s="1" t="s">
        <v>133</v>
      </c>
      <c r="C47" s="4">
        <v>43466</v>
      </c>
      <c r="D47" s="4">
        <v>43471</v>
      </c>
      <c r="E47" s="1" t="s">
        <v>139</v>
      </c>
      <c r="F47" s="1">
        <v>8000</v>
      </c>
      <c r="G47" s="1" t="s">
        <v>137</v>
      </c>
      <c r="H47" s="1">
        <f ca="1">IF(HR_Data[[#This Row],[Status]]="Active", TODAY()-HR_Data[[#This Row],[Hire Date]], HR_Data[[#This Row],[Termination Date]]-HR_Data[[#This Row],[Hire Date]])</f>
        <v>5</v>
      </c>
      <c r="I47" s="1" t="str">
        <f ca="1">IF(AND(HR_Data[[#This Row],[Status]]&lt;&gt;"Active", HR_Data[[#This Row],[Length of Service]]&lt;=180), "Yes", "No")</f>
        <v>Yes</v>
      </c>
    </row>
    <row r="48" spans="1:9" x14ac:dyDescent="0.2">
      <c r="A48" s="1" t="s">
        <v>55</v>
      </c>
      <c r="B48" s="1" t="s">
        <v>7</v>
      </c>
      <c r="C48" s="4">
        <v>43510</v>
      </c>
      <c r="D48" s="1" t="s">
        <v>8</v>
      </c>
      <c r="E48" s="1" t="s">
        <v>8</v>
      </c>
      <c r="F48" s="1">
        <v>8500</v>
      </c>
      <c r="H48" s="1">
        <f ca="1">IF(HR_Data[[#This Row],[Status]]="Active", TODAY()-HR_Data[[#This Row],[Hire Date]], HR_Data[[#This Row],[Termination Date]]-HR_Data[[#This Row],[Hire Date]])</f>
        <v>2560</v>
      </c>
      <c r="I48" s="1" t="str">
        <f ca="1">IF(AND(HR_Data[[#This Row],[Status]]&lt;&gt;"Active", HR_Data[[#This Row],[Length of Service]]&lt;=180), "Yes", "No")</f>
        <v>No</v>
      </c>
    </row>
    <row r="49" spans="1:9" x14ac:dyDescent="0.2">
      <c r="A49" s="1" t="s">
        <v>56</v>
      </c>
      <c r="B49" s="1" t="s">
        <v>132</v>
      </c>
      <c r="C49" s="4">
        <v>43551</v>
      </c>
      <c r="D49" s="1" t="s">
        <v>8</v>
      </c>
      <c r="E49" s="1" t="s">
        <v>8</v>
      </c>
      <c r="F49" s="1">
        <v>9500</v>
      </c>
      <c r="H49" s="1">
        <f ca="1">IF(HR_Data[[#This Row],[Status]]="Active", TODAY()-HR_Data[[#This Row],[Hire Date]], HR_Data[[#This Row],[Termination Date]]-HR_Data[[#This Row],[Hire Date]])</f>
        <v>2519</v>
      </c>
      <c r="I49" s="1" t="str">
        <f ca="1">IF(AND(HR_Data[[#This Row],[Status]]&lt;&gt;"Active", HR_Data[[#This Row],[Length of Service]]&lt;=180), "Yes", "No")</f>
        <v>No</v>
      </c>
    </row>
    <row r="50" spans="1:9" x14ac:dyDescent="0.2">
      <c r="A50" s="1" t="s">
        <v>57</v>
      </c>
      <c r="B50" s="1" t="s">
        <v>130</v>
      </c>
      <c r="C50" s="4">
        <v>43565</v>
      </c>
      <c r="D50" s="1" t="s">
        <v>8</v>
      </c>
      <c r="E50" s="1" t="s">
        <v>8</v>
      </c>
      <c r="F50" s="1">
        <v>9000</v>
      </c>
      <c r="H50" s="1">
        <f ca="1">IF(HR_Data[[#This Row],[Status]]="Active", TODAY()-HR_Data[[#This Row],[Hire Date]], HR_Data[[#This Row],[Termination Date]]-HR_Data[[#This Row],[Hire Date]])</f>
        <v>2505</v>
      </c>
      <c r="I50" s="1" t="str">
        <f ca="1">IF(AND(HR_Data[[#This Row],[Status]]&lt;&gt;"Active", HR_Data[[#This Row],[Length of Service]]&lt;=180), "Yes", "No")</f>
        <v>No</v>
      </c>
    </row>
    <row r="51" spans="1:9" x14ac:dyDescent="0.2">
      <c r="A51" s="1" t="s">
        <v>58</v>
      </c>
      <c r="B51" s="1" t="s">
        <v>131</v>
      </c>
      <c r="C51" s="4">
        <v>43608</v>
      </c>
      <c r="D51" s="1" t="s">
        <v>8</v>
      </c>
      <c r="E51" s="1" t="s">
        <v>8</v>
      </c>
      <c r="F51" s="1">
        <v>11000</v>
      </c>
      <c r="H51" s="1">
        <f ca="1">IF(HR_Data[[#This Row],[Status]]="Active", TODAY()-HR_Data[[#This Row],[Hire Date]], HR_Data[[#This Row],[Termination Date]]-HR_Data[[#This Row],[Hire Date]])</f>
        <v>2462</v>
      </c>
      <c r="I51" s="1" t="str">
        <f ca="1">IF(AND(HR_Data[[#This Row],[Status]]&lt;&gt;"Active", HR_Data[[#This Row],[Length of Service]]&lt;=180), "Yes", "No")</f>
        <v>No</v>
      </c>
    </row>
    <row r="52" spans="1:9" x14ac:dyDescent="0.2">
      <c r="A52" s="1" t="s">
        <v>59</v>
      </c>
      <c r="B52" s="1" t="s">
        <v>133</v>
      </c>
      <c r="C52" s="4">
        <v>43621</v>
      </c>
      <c r="D52" s="1" t="s">
        <v>8</v>
      </c>
      <c r="E52" s="1" t="s">
        <v>8</v>
      </c>
      <c r="F52" s="1">
        <v>10500</v>
      </c>
      <c r="H52" s="1">
        <f ca="1">IF(HR_Data[[#This Row],[Status]]="Active", TODAY()-HR_Data[[#This Row],[Hire Date]], HR_Data[[#This Row],[Termination Date]]-HR_Data[[#This Row],[Hire Date]])</f>
        <v>2449</v>
      </c>
      <c r="I52" s="1" t="str">
        <f ca="1">IF(AND(HR_Data[[#This Row],[Status]]&lt;&gt;"Active", HR_Data[[#This Row],[Length of Service]]&lt;=180), "Yes", "No")</f>
        <v>No</v>
      </c>
    </row>
    <row r="53" spans="1:9" x14ac:dyDescent="0.2">
      <c r="A53" s="1" t="s">
        <v>60</v>
      </c>
      <c r="B53" s="1" t="s">
        <v>7</v>
      </c>
      <c r="C53" s="4">
        <v>43664</v>
      </c>
      <c r="D53" s="1" t="s">
        <v>8</v>
      </c>
      <c r="E53" s="1" t="s">
        <v>8</v>
      </c>
      <c r="F53" s="1">
        <v>8500</v>
      </c>
      <c r="H53" s="1">
        <f ca="1">IF(HR_Data[[#This Row],[Status]]="Active", TODAY()-HR_Data[[#This Row],[Hire Date]], HR_Data[[#This Row],[Termination Date]]-HR_Data[[#This Row],[Hire Date]])</f>
        <v>2406</v>
      </c>
      <c r="I53" s="1" t="str">
        <f ca="1">IF(AND(HR_Data[[#This Row],[Status]]&lt;&gt;"Active", HR_Data[[#This Row],[Length of Service]]&lt;=180), "Yes", "No")</f>
        <v>No</v>
      </c>
    </row>
    <row r="54" spans="1:9" x14ac:dyDescent="0.2">
      <c r="A54" s="1" t="s">
        <v>61</v>
      </c>
      <c r="B54" s="1" t="s">
        <v>129</v>
      </c>
      <c r="C54" s="4">
        <v>43708</v>
      </c>
      <c r="D54" s="1" t="s">
        <v>8</v>
      </c>
      <c r="E54" s="1" t="s">
        <v>8</v>
      </c>
      <c r="F54" s="1">
        <v>9500</v>
      </c>
      <c r="H54" s="1">
        <f ca="1">IF(HR_Data[[#This Row],[Status]]="Active", TODAY()-HR_Data[[#This Row],[Hire Date]], HR_Data[[#This Row],[Termination Date]]-HR_Data[[#This Row],[Hire Date]])</f>
        <v>2362</v>
      </c>
      <c r="I54" s="1" t="str">
        <f ca="1">IF(AND(HR_Data[[#This Row],[Status]]&lt;&gt;"Active", HR_Data[[#This Row],[Length of Service]]&lt;=180), "Yes", "No")</f>
        <v>No</v>
      </c>
    </row>
    <row r="55" spans="1:9" x14ac:dyDescent="0.2">
      <c r="A55" s="1" t="s">
        <v>62</v>
      </c>
      <c r="B55" s="1" t="s">
        <v>130</v>
      </c>
      <c r="C55" s="4">
        <v>43720</v>
      </c>
      <c r="D55" s="4">
        <v>43816</v>
      </c>
      <c r="E55" s="1" t="s">
        <v>134</v>
      </c>
      <c r="F55" s="1">
        <v>8000</v>
      </c>
      <c r="G55" s="5" t="s">
        <v>136</v>
      </c>
      <c r="H55" s="1">
        <f ca="1">IF(HR_Data[[#This Row],[Status]]="Active", TODAY()-HR_Data[[#This Row],[Hire Date]], HR_Data[[#This Row],[Termination Date]]-HR_Data[[#This Row],[Hire Date]])</f>
        <v>96</v>
      </c>
      <c r="I55" s="1" t="str">
        <f ca="1">IF(AND(HR_Data[[#This Row],[Status]]&lt;&gt;"Active", HR_Data[[#This Row],[Length of Service]]&lt;=180), "Yes", "No")</f>
        <v>Yes</v>
      </c>
    </row>
    <row r="56" spans="1:9" x14ac:dyDescent="0.2">
      <c r="A56" s="1" t="s">
        <v>63</v>
      </c>
      <c r="B56" s="1" t="s">
        <v>132</v>
      </c>
      <c r="C56" s="4">
        <v>43763</v>
      </c>
      <c r="D56" s="1" t="s">
        <v>8</v>
      </c>
      <c r="E56" s="1" t="s">
        <v>8</v>
      </c>
      <c r="F56" s="1">
        <v>11000</v>
      </c>
      <c r="H56" s="1">
        <f ca="1">IF(HR_Data[[#This Row],[Status]]="Active", TODAY()-HR_Data[[#This Row],[Hire Date]], HR_Data[[#This Row],[Termination Date]]-HR_Data[[#This Row],[Hire Date]])</f>
        <v>2307</v>
      </c>
      <c r="I56" s="1" t="str">
        <f ca="1">IF(AND(HR_Data[[#This Row],[Status]]&lt;&gt;"Active", HR_Data[[#This Row],[Length of Service]]&lt;=180), "Yes", "No")</f>
        <v>No</v>
      </c>
    </row>
    <row r="57" spans="1:9" x14ac:dyDescent="0.2">
      <c r="A57" s="1" t="s">
        <v>64</v>
      </c>
      <c r="B57" s="1" t="s">
        <v>131</v>
      </c>
      <c r="C57" s="4">
        <v>43776</v>
      </c>
      <c r="D57" s="1" t="s">
        <v>8</v>
      </c>
      <c r="E57" s="1" t="s">
        <v>8</v>
      </c>
      <c r="F57" s="1">
        <v>9000</v>
      </c>
      <c r="H57" s="1">
        <f ca="1">IF(HR_Data[[#This Row],[Status]]="Active", TODAY()-HR_Data[[#This Row],[Hire Date]], HR_Data[[#This Row],[Termination Date]]-HR_Data[[#This Row],[Hire Date]])</f>
        <v>2294</v>
      </c>
      <c r="I57" s="1" t="str">
        <f ca="1">IF(AND(HR_Data[[#This Row],[Status]]&lt;&gt;"Active", HR_Data[[#This Row],[Length of Service]]&lt;=180), "Yes", "No")</f>
        <v>No</v>
      </c>
    </row>
    <row r="58" spans="1:9" x14ac:dyDescent="0.2">
      <c r="A58" s="1" t="s">
        <v>65</v>
      </c>
      <c r="B58" s="1" t="s">
        <v>133</v>
      </c>
      <c r="C58" s="4">
        <v>43819</v>
      </c>
      <c r="D58" s="1" t="s">
        <v>8</v>
      </c>
      <c r="E58" s="1" t="s">
        <v>8</v>
      </c>
      <c r="F58" s="1">
        <v>10500</v>
      </c>
      <c r="H58" s="1">
        <f ca="1">IF(HR_Data[[#This Row],[Status]]="Active", TODAY()-HR_Data[[#This Row],[Hire Date]], HR_Data[[#This Row],[Termination Date]]-HR_Data[[#This Row],[Hire Date]])</f>
        <v>2251</v>
      </c>
      <c r="I58" s="1" t="str">
        <f ca="1">IF(AND(HR_Data[[#This Row],[Status]]&lt;&gt;"Active", HR_Data[[#This Row],[Length of Service]]&lt;=180), "Yes", "No")</f>
        <v>No</v>
      </c>
    </row>
    <row r="59" spans="1:9" x14ac:dyDescent="0.2">
      <c r="A59" s="1" t="s">
        <v>66</v>
      </c>
      <c r="B59" s="1" t="s">
        <v>7</v>
      </c>
      <c r="C59" s="4">
        <v>43832</v>
      </c>
      <c r="D59" s="1" t="s">
        <v>8</v>
      </c>
      <c r="E59" s="1" t="s">
        <v>8</v>
      </c>
      <c r="F59" s="1">
        <v>8500</v>
      </c>
      <c r="H59" s="1">
        <f ca="1">IF(HR_Data[[#This Row],[Status]]="Active", TODAY()-HR_Data[[#This Row],[Hire Date]], HR_Data[[#This Row],[Termination Date]]-HR_Data[[#This Row],[Hire Date]])</f>
        <v>2238</v>
      </c>
      <c r="I59" s="1" t="str">
        <f ca="1">IF(AND(HR_Data[[#This Row],[Status]]&lt;&gt;"Active", HR_Data[[#This Row],[Length of Service]]&lt;=180), "Yes", "No")</f>
        <v>No</v>
      </c>
    </row>
    <row r="60" spans="1:9" x14ac:dyDescent="0.2">
      <c r="A60" s="1" t="s">
        <v>67</v>
      </c>
      <c r="B60" s="1" t="s">
        <v>130</v>
      </c>
      <c r="C60" s="4">
        <v>43876</v>
      </c>
      <c r="D60" s="1" t="s">
        <v>8</v>
      </c>
      <c r="E60" s="1" t="s">
        <v>8</v>
      </c>
      <c r="F60" s="1">
        <v>9500</v>
      </c>
      <c r="H60" s="1">
        <f ca="1">IF(HR_Data[[#This Row],[Status]]="Active", TODAY()-HR_Data[[#This Row],[Hire Date]], HR_Data[[#This Row],[Termination Date]]-HR_Data[[#This Row],[Hire Date]])</f>
        <v>2194</v>
      </c>
      <c r="I60" s="1" t="str">
        <f ca="1">IF(AND(HR_Data[[#This Row],[Status]]&lt;&gt;"Active", HR_Data[[#This Row],[Length of Service]]&lt;=180), "Yes", "No")</f>
        <v>No</v>
      </c>
    </row>
    <row r="61" spans="1:9" x14ac:dyDescent="0.2">
      <c r="A61" s="1" t="s">
        <v>68</v>
      </c>
      <c r="B61" s="1" t="s">
        <v>131</v>
      </c>
      <c r="C61" s="4">
        <v>43918</v>
      </c>
      <c r="D61" s="4">
        <v>43985</v>
      </c>
      <c r="E61" s="1" t="s">
        <v>134</v>
      </c>
      <c r="F61" s="1">
        <v>11000</v>
      </c>
      <c r="G61" s="1" t="s">
        <v>138</v>
      </c>
      <c r="H61" s="1">
        <f ca="1">IF(HR_Data[[#This Row],[Status]]="Active", TODAY()-HR_Data[[#This Row],[Hire Date]], HR_Data[[#This Row],[Termination Date]]-HR_Data[[#This Row],[Hire Date]])</f>
        <v>67</v>
      </c>
      <c r="I61" s="1" t="str">
        <f ca="1">IF(AND(HR_Data[[#This Row],[Status]]&lt;&gt;"Active", HR_Data[[#This Row],[Length of Service]]&lt;=180), "Yes", "No")</f>
        <v>Yes</v>
      </c>
    </row>
    <row r="62" spans="1:9" x14ac:dyDescent="0.2">
      <c r="A62" s="1" t="s">
        <v>69</v>
      </c>
      <c r="B62" s="1" t="s">
        <v>132</v>
      </c>
      <c r="C62" s="4">
        <v>43931</v>
      </c>
      <c r="D62" s="1" t="s">
        <v>8</v>
      </c>
      <c r="E62" s="1" t="s">
        <v>8</v>
      </c>
      <c r="F62" s="1">
        <v>8000</v>
      </c>
      <c r="H62" s="1">
        <f ca="1">IF(HR_Data[[#This Row],[Status]]="Active", TODAY()-HR_Data[[#This Row],[Hire Date]], HR_Data[[#This Row],[Termination Date]]-HR_Data[[#This Row],[Hire Date]])</f>
        <v>2139</v>
      </c>
      <c r="I62" s="1" t="str">
        <f ca="1">IF(AND(HR_Data[[#This Row],[Status]]&lt;&gt;"Active", HR_Data[[#This Row],[Length of Service]]&lt;=180), "Yes", "No")</f>
        <v>No</v>
      </c>
    </row>
    <row r="63" spans="1:9" x14ac:dyDescent="0.2">
      <c r="A63" s="1" t="s">
        <v>70</v>
      </c>
      <c r="B63" s="1" t="s">
        <v>129</v>
      </c>
      <c r="C63" s="4">
        <v>43974</v>
      </c>
      <c r="D63" s="1" t="s">
        <v>8</v>
      </c>
      <c r="E63" s="1" t="s">
        <v>8</v>
      </c>
      <c r="F63" s="1">
        <v>9000</v>
      </c>
      <c r="H63" s="1">
        <f ca="1">IF(HR_Data[[#This Row],[Status]]="Active", TODAY()-HR_Data[[#This Row],[Hire Date]], HR_Data[[#This Row],[Termination Date]]-HR_Data[[#This Row],[Hire Date]])</f>
        <v>2096</v>
      </c>
      <c r="I63" s="1" t="str">
        <f ca="1">IF(AND(HR_Data[[#This Row],[Status]]&lt;&gt;"Active", HR_Data[[#This Row],[Length of Service]]&lt;=180), "Yes", "No")</f>
        <v>No</v>
      </c>
    </row>
    <row r="64" spans="1:9" x14ac:dyDescent="0.2">
      <c r="A64" s="1" t="s">
        <v>71</v>
      </c>
      <c r="B64" s="1" t="s">
        <v>133</v>
      </c>
      <c r="C64" s="4">
        <v>43987</v>
      </c>
      <c r="D64" s="1" t="s">
        <v>8</v>
      </c>
      <c r="E64" s="1" t="s">
        <v>8</v>
      </c>
      <c r="F64" s="1">
        <v>8000</v>
      </c>
      <c r="H64" s="1">
        <f ca="1">IF(HR_Data[[#This Row],[Status]]="Active", TODAY()-HR_Data[[#This Row],[Hire Date]], HR_Data[[#This Row],[Termination Date]]-HR_Data[[#This Row],[Hire Date]])</f>
        <v>2083</v>
      </c>
      <c r="I64" s="1" t="str">
        <f ca="1">IF(AND(HR_Data[[#This Row],[Status]]&lt;&gt;"Active", HR_Data[[#This Row],[Length of Service]]&lt;=180), "Yes", "No")</f>
        <v>No</v>
      </c>
    </row>
    <row r="65" spans="1:9" x14ac:dyDescent="0.2">
      <c r="A65" s="1" t="s">
        <v>72</v>
      </c>
      <c r="B65" s="1" t="s">
        <v>7</v>
      </c>
      <c r="C65" s="4">
        <v>44030</v>
      </c>
      <c r="D65" s="1" t="s">
        <v>8</v>
      </c>
      <c r="E65" s="1" t="s">
        <v>8</v>
      </c>
      <c r="F65" s="1">
        <v>8500</v>
      </c>
      <c r="H65" s="1">
        <f ca="1">IF(HR_Data[[#This Row],[Status]]="Active", TODAY()-HR_Data[[#This Row],[Hire Date]], HR_Data[[#This Row],[Termination Date]]-HR_Data[[#This Row],[Hire Date]])</f>
        <v>2040</v>
      </c>
      <c r="I65" s="1" t="str">
        <f ca="1">IF(AND(HR_Data[[#This Row],[Status]]&lt;&gt;"Active", HR_Data[[#This Row],[Length of Service]]&lt;=180), "Yes", "No")</f>
        <v>No</v>
      </c>
    </row>
    <row r="66" spans="1:9" x14ac:dyDescent="0.2">
      <c r="A66" s="1" t="s">
        <v>73</v>
      </c>
      <c r="B66" s="1" t="s">
        <v>130</v>
      </c>
      <c r="C66" s="4">
        <v>44074</v>
      </c>
      <c r="D66" s="1" t="s">
        <v>8</v>
      </c>
      <c r="E66" s="1" t="s">
        <v>8</v>
      </c>
      <c r="F66" s="1">
        <v>9500</v>
      </c>
      <c r="H66" s="1">
        <f ca="1">IF(HR_Data[[#This Row],[Status]]="Active", TODAY()-HR_Data[[#This Row],[Hire Date]], HR_Data[[#This Row],[Termination Date]]-HR_Data[[#This Row],[Hire Date]])</f>
        <v>1996</v>
      </c>
      <c r="I66" s="1" t="str">
        <f ca="1">IF(AND(HR_Data[[#This Row],[Status]]&lt;&gt;"Active", HR_Data[[#This Row],[Length of Service]]&lt;=180), "Yes", "No")</f>
        <v>No</v>
      </c>
    </row>
    <row r="67" spans="1:9" x14ac:dyDescent="0.2">
      <c r="A67" s="1" t="s">
        <v>74</v>
      </c>
      <c r="B67" s="1" t="s">
        <v>131</v>
      </c>
      <c r="C67" s="4">
        <v>44086</v>
      </c>
      <c r="D67" s="4">
        <v>44118</v>
      </c>
      <c r="E67" s="1" t="s">
        <v>134</v>
      </c>
      <c r="F67" s="1">
        <v>11000</v>
      </c>
      <c r="G67" s="1" t="s">
        <v>135</v>
      </c>
      <c r="H67" s="1">
        <f ca="1">IF(HR_Data[[#This Row],[Status]]="Active", TODAY()-HR_Data[[#This Row],[Hire Date]], HR_Data[[#This Row],[Termination Date]]-HR_Data[[#This Row],[Hire Date]])</f>
        <v>32</v>
      </c>
      <c r="I67" s="1" t="str">
        <f ca="1">IF(AND(HR_Data[[#This Row],[Status]]&lt;&gt;"Active", HR_Data[[#This Row],[Length of Service]]&lt;=180), "Yes", "No")</f>
        <v>Yes</v>
      </c>
    </row>
    <row r="68" spans="1:9" x14ac:dyDescent="0.2">
      <c r="A68" s="1" t="s">
        <v>75</v>
      </c>
      <c r="B68" s="1" t="s">
        <v>132</v>
      </c>
      <c r="C68" s="4">
        <v>44129</v>
      </c>
      <c r="D68" s="1" t="s">
        <v>8</v>
      </c>
      <c r="E68" s="1" t="s">
        <v>8</v>
      </c>
      <c r="F68" s="1">
        <v>10500</v>
      </c>
      <c r="H68" s="1">
        <f ca="1">IF(HR_Data[[#This Row],[Status]]="Active", TODAY()-HR_Data[[#This Row],[Hire Date]], HR_Data[[#This Row],[Termination Date]]-HR_Data[[#This Row],[Hire Date]])</f>
        <v>1941</v>
      </c>
      <c r="I68" s="1" t="str">
        <f ca="1">IF(AND(HR_Data[[#This Row],[Status]]&lt;&gt;"Active", HR_Data[[#This Row],[Length of Service]]&lt;=180), "Yes", "No")</f>
        <v>No</v>
      </c>
    </row>
    <row r="69" spans="1:9" x14ac:dyDescent="0.2">
      <c r="A69" s="1" t="s">
        <v>76</v>
      </c>
      <c r="B69" s="1" t="s">
        <v>133</v>
      </c>
      <c r="C69" s="4">
        <v>44142</v>
      </c>
      <c r="D69" s="1" t="s">
        <v>8</v>
      </c>
      <c r="E69" s="1" t="s">
        <v>8</v>
      </c>
      <c r="F69" s="1">
        <v>9000</v>
      </c>
      <c r="H69" s="1">
        <f ca="1">IF(HR_Data[[#This Row],[Status]]="Active", TODAY()-HR_Data[[#This Row],[Hire Date]], HR_Data[[#This Row],[Termination Date]]-HR_Data[[#This Row],[Hire Date]])</f>
        <v>1928</v>
      </c>
      <c r="I69" s="1" t="str">
        <f ca="1">IF(AND(HR_Data[[#This Row],[Status]]&lt;&gt;"Active", HR_Data[[#This Row],[Length of Service]]&lt;=180), "Yes", "No")</f>
        <v>No</v>
      </c>
    </row>
    <row r="70" spans="1:9" x14ac:dyDescent="0.2">
      <c r="A70" s="1" t="s">
        <v>77</v>
      </c>
      <c r="B70" s="1" t="s">
        <v>129</v>
      </c>
      <c r="C70" s="4">
        <v>44185</v>
      </c>
      <c r="D70" s="1" t="s">
        <v>8</v>
      </c>
      <c r="E70" s="1" t="s">
        <v>8</v>
      </c>
      <c r="F70" s="1">
        <v>8500</v>
      </c>
      <c r="H70" s="1">
        <f ca="1">IF(HR_Data[[#This Row],[Status]]="Active", TODAY()-HR_Data[[#This Row],[Hire Date]], HR_Data[[#This Row],[Termination Date]]-HR_Data[[#This Row],[Hire Date]])</f>
        <v>1885</v>
      </c>
      <c r="I70" s="1" t="str">
        <f ca="1">IF(AND(HR_Data[[#This Row],[Status]]&lt;&gt;"Active", HR_Data[[#This Row],[Length of Service]]&lt;=180), "Yes", "No")</f>
        <v>No</v>
      </c>
    </row>
    <row r="71" spans="1:9" x14ac:dyDescent="0.2">
      <c r="A71" s="1" t="s">
        <v>78</v>
      </c>
      <c r="B71" s="1" t="s">
        <v>7</v>
      </c>
      <c r="C71" s="4">
        <v>44198</v>
      </c>
      <c r="D71" s="1" t="s">
        <v>8</v>
      </c>
      <c r="E71" s="1" t="s">
        <v>8</v>
      </c>
      <c r="F71" s="1">
        <v>8000</v>
      </c>
      <c r="H71" s="1">
        <f ca="1">IF(HR_Data[[#This Row],[Status]]="Active", TODAY()-HR_Data[[#This Row],[Hire Date]], HR_Data[[#This Row],[Termination Date]]-HR_Data[[#This Row],[Hire Date]])</f>
        <v>1872</v>
      </c>
      <c r="I71" s="1" t="str">
        <f ca="1">IF(AND(HR_Data[[#This Row],[Status]]&lt;&gt;"Active", HR_Data[[#This Row],[Length of Service]]&lt;=180), "Yes", "No")</f>
        <v>No</v>
      </c>
    </row>
    <row r="72" spans="1:9" x14ac:dyDescent="0.2">
      <c r="A72" s="1" t="s">
        <v>79</v>
      </c>
      <c r="B72" s="1" t="s">
        <v>130</v>
      </c>
      <c r="C72" s="4">
        <v>44242</v>
      </c>
      <c r="D72" s="1" t="s">
        <v>8</v>
      </c>
      <c r="E72" s="1" t="s">
        <v>8</v>
      </c>
      <c r="F72" s="1">
        <v>9500</v>
      </c>
      <c r="H72" s="1">
        <f ca="1">IF(HR_Data[[#This Row],[Status]]="Active", TODAY()-HR_Data[[#This Row],[Hire Date]], HR_Data[[#This Row],[Termination Date]]-HR_Data[[#This Row],[Hire Date]])</f>
        <v>1828</v>
      </c>
      <c r="I72" s="1" t="str">
        <f ca="1">IF(AND(HR_Data[[#This Row],[Status]]&lt;&gt;"Active", HR_Data[[#This Row],[Length of Service]]&lt;=180), "Yes", "No")</f>
        <v>No</v>
      </c>
    </row>
    <row r="73" spans="1:9" x14ac:dyDescent="0.2">
      <c r="A73" s="1" t="s">
        <v>80</v>
      </c>
      <c r="B73" s="1" t="s">
        <v>131</v>
      </c>
      <c r="C73" s="4">
        <v>44283</v>
      </c>
      <c r="D73" s="1" t="s">
        <v>8</v>
      </c>
      <c r="E73" s="1" t="s">
        <v>8</v>
      </c>
      <c r="F73" s="1">
        <v>11000</v>
      </c>
      <c r="H73" s="1">
        <f ca="1">IF(HR_Data[[#This Row],[Status]]="Active", TODAY()-HR_Data[[#This Row],[Hire Date]], HR_Data[[#This Row],[Termination Date]]-HR_Data[[#This Row],[Hire Date]])</f>
        <v>1787</v>
      </c>
      <c r="I73" s="1" t="str">
        <f ca="1">IF(AND(HR_Data[[#This Row],[Status]]&lt;&gt;"Active", HR_Data[[#This Row],[Length of Service]]&lt;=180), "Yes", "No")</f>
        <v>No</v>
      </c>
    </row>
    <row r="74" spans="1:9" x14ac:dyDescent="0.2">
      <c r="A74" s="1" t="s">
        <v>81</v>
      </c>
      <c r="B74" s="1" t="s">
        <v>133</v>
      </c>
      <c r="C74" s="4">
        <v>44296</v>
      </c>
      <c r="D74" s="1" t="s">
        <v>8</v>
      </c>
      <c r="E74" s="1" t="s">
        <v>8</v>
      </c>
      <c r="F74" s="1">
        <v>10500</v>
      </c>
      <c r="H74" s="1">
        <f ca="1">IF(HR_Data[[#This Row],[Status]]="Active", TODAY()-HR_Data[[#This Row],[Hire Date]], HR_Data[[#This Row],[Termination Date]]-HR_Data[[#This Row],[Hire Date]])</f>
        <v>1774</v>
      </c>
      <c r="I74" s="1" t="str">
        <f ca="1">IF(AND(HR_Data[[#This Row],[Status]]&lt;&gt;"Active", HR_Data[[#This Row],[Length of Service]]&lt;=180), "Yes", "No")</f>
        <v>No</v>
      </c>
    </row>
    <row r="75" spans="1:9" x14ac:dyDescent="0.2">
      <c r="A75" s="1" t="s">
        <v>82</v>
      </c>
      <c r="B75" s="1" t="s">
        <v>132</v>
      </c>
      <c r="C75" s="4">
        <v>44339</v>
      </c>
      <c r="D75" s="4">
        <v>44515</v>
      </c>
      <c r="E75" s="1" t="s">
        <v>134</v>
      </c>
      <c r="F75" s="1">
        <v>8500</v>
      </c>
      <c r="G75" s="1" t="s">
        <v>138</v>
      </c>
      <c r="H75" s="1">
        <f ca="1">IF(HR_Data[[#This Row],[Status]]="Active", TODAY()-HR_Data[[#This Row],[Hire Date]], HR_Data[[#This Row],[Termination Date]]-HR_Data[[#This Row],[Hire Date]])</f>
        <v>176</v>
      </c>
      <c r="I75" s="1" t="str">
        <f ca="1">IF(AND(HR_Data[[#This Row],[Status]]&lt;&gt;"Active", HR_Data[[#This Row],[Length of Service]]&lt;=180), "Yes", "No")</f>
        <v>Yes</v>
      </c>
    </row>
    <row r="76" spans="1:9" x14ac:dyDescent="0.2">
      <c r="A76" s="1" t="s">
        <v>83</v>
      </c>
      <c r="B76" s="1" t="s">
        <v>7</v>
      </c>
      <c r="C76" s="4">
        <v>44352</v>
      </c>
      <c r="D76" s="1" t="s">
        <v>8</v>
      </c>
      <c r="E76" s="1" t="s">
        <v>8</v>
      </c>
      <c r="F76" s="1">
        <v>9000</v>
      </c>
      <c r="H76" s="1">
        <f ca="1">IF(HR_Data[[#This Row],[Status]]="Active", TODAY()-HR_Data[[#This Row],[Hire Date]], HR_Data[[#This Row],[Termination Date]]-HR_Data[[#This Row],[Hire Date]])</f>
        <v>1718</v>
      </c>
      <c r="I76" s="1" t="str">
        <f ca="1">IF(AND(HR_Data[[#This Row],[Status]]&lt;&gt;"Active", HR_Data[[#This Row],[Length of Service]]&lt;=180), "Yes", "No")</f>
        <v>No</v>
      </c>
    </row>
    <row r="77" spans="1:9" x14ac:dyDescent="0.2">
      <c r="A77" s="1" t="s">
        <v>84</v>
      </c>
      <c r="B77" s="1" t="s">
        <v>129</v>
      </c>
      <c r="C77" s="4">
        <v>44395</v>
      </c>
      <c r="D77" s="1" t="s">
        <v>8</v>
      </c>
      <c r="E77" s="1" t="s">
        <v>8</v>
      </c>
      <c r="F77" s="1">
        <v>9500</v>
      </c>
      <c r="H77" s="1">
        <f ca="1">IF(HR_Data[[#This Row],[Status]]="Active", TODAY()-HR_Data[[#This Row],[Hire Date]], HR_Data[[#This Row],[Termination Date]]-HR_Data[[#This Row],[Hire Date]])</f>
        <v>1675</v>
      </c>
      <c r="I77" s="1" t="str">
        <f ca="1">IF(AND(HR_Data[[#This Row],[Status]]&lt;&gt;"Active", HR_Data[[#This Row],[Length of Service]]&lt;=180), "Yes", "No")</f>
        <v>No</v>
      </c>
    </row>
    <row r="78" spans="1:9" x14ac:dyDescent="0.2">
      <c r="A78" s="1" t="s">
        <v>85</v>
      </c>
      <c r="B78" s="1" t="s">
        <v>130</v>
      </c>
      <c r="C78" s="4">
        <v>44439</v>
      </c>
      <c r="D78" s="1" t="s">
        <v>8</v>
      </c>
      <c r="E78" s="1" t="s">
        <v>8</v>
      </c>
      <c r="F78" s="1">
        <v>8500</v>
      </c>
      <c r="H78" s="1">
        <f ca="1">IF(HR_Data[[#This Row],[Status]]="Active", TODAY()-HR_Data[[#This Row],[Hire Date]], HR_Data[[#This Row],[Termination Date]]-HR_Data[[#This Row],[Hire Date]])</f>
        <v>1631</v>
      </c>
      <c r="I78" s="1" t="str">
        <f ca="1">IF(AND(HR_Data[[#This Row],[Status]]&lt;&gt;"Active", HR_Data[[#This Row],[Length of Service]]&lt;=180), "Yes", "No")</f>
        <v>No</v>
      </c>
    </row>
    <row r="79" spans="1:9" x14ac:dyDescent="0.2">
      <c r="A79" s="1" t="s">
        <v>86</v>
      </c>
      <c r="B79" s="1" t="s">
        <v>131</v>
      </c>
      <c r="C79" s="4">
        <v>44451</v>
      </c>
      <c r="D79" s="1" t="s">
        <v>8</v>
      </c>
      <c r="E79" s="1" t="s">
        <v>8</v>
      </c>
      <c r="F79" s="1">
        <v>11000</v>
      </c>
      <c r="H79" s="1">
        <f ca="1">IF(HR_Data[[#This Row],[Status]]="Active", TODAY()-HR_Data[[#This Row],[Hire Date]], HR_Data[[#This Row],[Termination Date]]-HR_Data[[#This Row],[Hire Date]])</f>
        <v>1619</v>
      </c>
      <c r="I79" s="1" t="str">
        <f ca="1">IF(AND(HR_Data[[#This Row],[Status]]&lt;&gt;"Active", HR_Data[[#This Row],[Length of Service]]&lt;=180), "Yes", "No")</f>
        <v>No</v>
      </c>
    </row>
    <row r="80" spans="1:9" x14ac:dyDescent="0.2">
      <c r="A80" s="1" t="s">
        <v>87</v>
      </c>
      <c r="B80" s="1" t="s">
        <v>132</v>
      </c>
      <c r="C80" s="4">
        <v>44494</v>
      </c>
      <c r="D80" s="1" t="s">
        <v>8</v>
      </c>
      <c r="E80" s="1" t="s">
        <v>8</v>
      </c>
      <c r="F80" s="1">
        <v>10500</v>
      </c>
      <c r="H80" s="1">
        <f ca="1">IF(HR_Data[[#This Row],[Status]]="Active", TODAY()-HR_Data[[#This Row],[Hire Date]], HR_Data[[#This Row],[Termination Date]]-HR_Data[[#This Row],[Hire Date]])</f>
        <v>1576</v>
      </c>
      <c r="I80" s="1" t="str">
        <f ca="1">IF(AND(HR_Data[[#This Row],[Status]]&lt;&gt;"Active", HR_Data[[#This Row],[Length of Service]]&lt;=180), "Yes", "No")</f>
        <v>No</v>
      </c>
    </row>
    <row r="81" spans="1:9" x14ac:dyDescent="0.2">
      <c r="A81" s="1" t="s">
        <v>88</v>
      </c>
      <c r="B81" s="1" t="s">
        <v>133</v>
      </c>
      <c r="C81" s="4">
        <v>44507</v>
      </c>
      <c r="D81" s="1" t="s">
        <v>8</v>
      </c>
      <c r="E81" s="1" t="s">
        <v>8</v>
      </c>
      <c r="F81" s="1">
        <v>9000</v>
      </c>
      <c r="H81" s="1">
        <f ca="1">IF(HR_Data[[#This Row],[Status]]="Active", TODAY()-HR_Data[[#This Row],[Hire Date]], HR_Data[[#This Row],[Termination Date]]-HR_Data[[#This Row],[Hire Date]])</f>
        <v>1563</v>
      </c>
      <c r="I81" s="1" t="str">
        <f ca="1">IF(AND(HR_Data[[#This Row],[Status]]&lt;&gt;"Active", HR_Data[[#This Row],[Length of Service]]&lt;=180), "Yes", "No")</f>
        <v>No</v>
      </c>
    </row>
    <row r="82" spans="1:9" x14ac:dyDescent="0.2">
      <c r="A82" s="1" t="s">
        <v>89</v>
      </c>
      <c r="B82" s="1" t="s">
        <v>7</v>
      </c>
      <c r="C82" s="4">
        <v>44550</v>
      </c>
      <c r="D82" s="1" t="s">
        <v>8</v>
      </c>
      <c r="E82" s="1" t="s">
        <v>8</v>
      </c>
      <c r="F82" s="1">
        <v>8500</v>
      </c>
      <c r="H82" s="1">
        <f ca="1">IF(HR_Data[[#This Row],[Status]]="Active", TODAY()-HR_Data[[#This Row],[Hire Date]], HR_Data[[#This Row],[Termination Date]]-HR_Data[[#This Row],[Hire Date]])</f>
        <v>1520</v>
      </c>
      <c r="I82" s="1" t="str">
        <f ca="1">IF(AND(HR_Data[[#This Row],[Status]]&lt;&gt;"Active", HR_Data[[#This Row],[Length of Service]]&lt;=180), "Yes", "No")</f>
        <v>No</v>
      </c>
    </row>
    <row r="83" spans="1:9" x14ac:dyDescent="0.2">
      <c r="A83" s="1" t="s">
        <v>90</v>
      </c>
      <c r="B83" s="1" t="s">
        <v>130</v>
      </c>
      <c r="C83" s="4">
        <v>44563</v>
      </c>
      <c r="D83" s="4">
        <v>44867</v>
      </c>
      <c r="E83" s="1" t="s">
        <v>139</v>
      </c>
      <c r="F83" s="1">
        <v>9500</v>
      </c>
      <c r="G83" s="1" t="s">
        <v>135</v>
      </c>
      <c r="H83" s="1">
        <f ca="1">IF(HR_Data[[#This Row],[Status]]="Active", TODAY()-HR_Data[[#This Row],[Hire Date]], HR_Data[[#This Row],[Termination Date]]-HR_Data[[#This Row],[Hire Date]])</f>
        <v>304</v>
      </c>
      <c r="I83" s="1" t="str">
        <f ca="1">IF(AND(HR_Data[[#This Row],[Status]]&lt;&gt;"Active", HR_Data[[#This Row],[Length of Service]]&lt;=180), "Yes", "No")</f>
        <v>No</v>
      </c>
    </row>
    <row r="84" spans="1:9" x14ac:dyDescent="0.2">
      <c r="A84" s="1" t="s">
        <v>91</v>
      </c>
      <c r="B84" s="1" t="s">
        <v>131</v>
      </c>
      <c r="C84" s="4">
        <v>44607</v>
      </c>
      <c r="D84" s="1" t="s">
        <v>8</v>
      </c>
      <c r="E84" s="1" t="s">
        <v>8</v>
      </c>
      <c r="F84" s="1">
        <v>11000</v>
      </c>
      <c r="H84" s="1">
        <f ca="1">IF(HR_Data[[#This Row],[Status]]="Active", TODAY()-HR_Data[[#This Row],[Hire Date]], HR_Data[[#This Row],[Termination Date]]-HR_Data[[#This Row],[Hire Date]])</f>
        <v>1463</v>
      </c>
      <c r="I84" s="1" t="str">
        <f ca="1">IF(AND(HR_Data[[#This Row],[Status]]&lt;&gt;"Active", HR_Data[[#This Row],[Length of Service]]&lt;=180), "Yes", "No")</f>
        <v>No</v>
      </c>
    </row>
    <row r="85" spans="1:9" x14ac:dyDescent="0.2">
      <c r="A85" s="1" t="s">
        <v>92</v>
      </c>
      <c r="B85" s="1" t="s">
        <v>129</v>
      </c>
      <c r="C85" s="4">
        <v>44648</v>
      </c>
      <c r="D85" s="1" t="s">
        <v>8</v>
      </c>
      <c r="E85" s="1" t="s">
        <v>8</v>
      </c>
      <c r="F85" s="1">
        <v>10500</v>
      </c>
      <c r="H85" s="1">
        <f ca="1">IF(HR_Data[[#This Row],[Status]]="Active", TODAY()-HR_Data[[#This Row],[Hire Date]], HR_Data[[#This Row],[Termination Date]]-HR_Data[[#This Row],[Hire Date]])</f>
        <v>1422</v>
      </c>
      <c r="I85" s="1" t="str">
        <f ca="1">IF(AND(HR_Data[[#This Row],[Status]]&lt;&gt;"Active", HR_Data[[#This Row],[Length of Service]]&lt;=180), "Yes", "No")</f>
        <v>No</v>
      </c>
    </row>
    <row r="86" spans="1:9" x14ac:dyDescent="0.2">
      <c r="A86" s="1" t="s">
        <v>93</v>
      </c>
      <c r="B86" s="1" t="s">
        <v>132</v>
      </c>
      <c r="C86" s="4">
        <v>44661</v>
      </c>
      <c r="D86" s="1" t="s">
        <v>8</v>
      </c>
      <c r="E86" s="1" t="s">
        <v>8</v>
      </c>
      <c r="F86" s="1">
        <v>8500</v>
      </c>
      <c r="H86" s="1">
        <f ca="1">IF(HR_Data[[#This Row],[Status]]="Active", TODAY()-HR_Data[[#This Row],[Hire Date]], HR_Data[[#This Row],[Termination Date]]-HR_Data[[#This Row],[Hire Date]])</f>
        <v>1409</v>
      </c>
      <c r="I86" s="1" t="str">
        <f ca="1">IF(AND(HR_Data[[#This Row],[Status]]&lt;&gt;"Active", HR_Data[[#This Row],[Length of Service]]&lt;=180), "Yes", "No")</f>
        <v>No</v>
      </c>
    </row>
    <row r="87" spans="1:9" x14ac:dyDescent="0.2">
      <c r="A87" s="1" t="s">
        <v>94</v>
      </c>
      <c r="B87" s="1" t="s">
        <v>133</v>
      </c>
      <c r="C87" s="4">
        <v>44704</v>
      </c>
      <c r="D87" s="1" t="s">
        <v>8</v>
      </c>
      <c r="E87" s="1" t="s">
        <v>8</v>
      </c>
      <c r="F87" s="1">
        <v>9000</v>
      </c>
      <c r="H87" s="1">
        <f ca="1">IF(HR_Data[[#This Row],[Status]]="Active", TODAY()-HR_Data[[#This Row],[Hire Date]], HR_Data[[#This Row],[Termination Date]]-HR_Data[[#This Row],[Hire Date]])</f>
        <v>1366</v>
      </c>
      <c r="I87" s="1" t="str">
        <f ca="1">IF(AND(HR_Data[[#This Row],[Status]]&lt;&gt;"Active", HR_Data[[#This Row],[Length of Service]]&lt;=180), "Yes", "No")</f>
        <v>No</v>
      </c>
    </row>
    <row r="88" spans="1:9" x14ac:dyDescent="0.2">
      <c r="A88" s="1" t="s">
        <v>95</v>
      </c>
      <c r="B88" s="1" t="s">
        <v>7</v>
      </c>
      <c r="C88" s="4">
        <v>44717</v>
      </c>
      <c r="D88" s="1" t="s">
        <v>8</v>
      </c>
      <c r="E88" s="1" t="s">
        <v>8</v>
      </c>
      <c r="F88" s="1">
        <v>8500</v>
      </c>
      <c r="H88" s="1">
        <f ca="1">IF(HR_Data[[#This Row],[Status]]="Active", TODAY()-HR_Data[[#This Row],[Hire Date]], HR_Data[[#This Row],[Termination Date]]-HR_Data[[#This Row],[Hire Date]])</f>
        <v>1353</v>
      </c>
      <c r="I88" s="1" t="str">
        <f ca="1">IF(AND(HR_Data[[#This Row],[Status]]&lt;&gt;"Active", HR_Data[[#This Row],[Length of Service]]&lt;=180), "Yes", "No")</f>
        <v>No</v>
      </c>
    </row>
    <row r="89" spans="1:9" x14ac:dyDescent="0.2">
      <c r="A89" s="1" t="s">
        <v>96</v>
      </c>
      <c r="B89" s="1" t="s">
        <v>130</v>
      </c>
      <c r="C89" s="4">
        <v>44760</v>
      </c>
      <c r="D89" s="1" t="s">
        <v>8</v>
      </c>
      <c r="E89" s="1" t="s">
        <v>8</v>
      </c>
      <c r="F89" s="1">
        <v>9500</v>
      </c>
      <c r="H89" s="1">
        <f ca="1">IF(HR_Data[[#This Row],[Status]]="Active", TODAY()-HR_Data[[#This Row],[Hire Date]], HR_Data[[#This Row],[Termination Date]]-HR_Data[[#This Row],[Hire Date]])</f>
        <v>1310</v>
      </c>
      <c r="I89" s="1" t="str">
        <f ca="1">IF(AND(HR_Data[[#This Row],[Status]]&lt;&gt;"Active", HR_Data[[#This Row],[Length of Service]]&lt;=180), "Yes", "No")</f>
        <v>No</v>
      </c>
    </row>
    <row r="90" spans="1:9" x14ac:dyDescent="0.2">
      <c r="A90" s="1" t="s">
        <v>97</v>
      </c>
      <c r="B90" s="1" t="s">
        <v>131</v>
      </c>
      <c r="C90" s="4">
        <v>44804</v>
      </c>
      <c r="D90" s="1" t="s">
        <v>8</v>
      </c>
      <c r="E90" s="1" t="s">
        <v>8</v>
      </c>
      <c r="F90" s="1">
        <v>11000</v>
      </c>
      <c r="H90" s="1">
        <f ca="1">IF(HR_Data[[#This Row],[Status]]="Active", TODAY()-HR_Data[[#This Row],[Hire Date]], HR_Data[[#This Row],[Termination Date]]-HR_Data[[#This Row],[Hire Date]])</f>
        <v>1266</v>
      </c>
      <c r="I90" s="1" t="str">
        <f ca="1">IF(AND(HR_Data[[#This Row],[Status]]&lt;&gt;"Active", HR_Data[[#This Row],[Length of Service]]&lt;=180), "Yes", "No")</f>
        <v>No</v>
      </c>
    </row>
    <row r="91" spans="1:9" x14ac:dyDescent="0.2">
      <c r="A91" s="1" t="s">
        <v>98</v>
      </c>
      <c r="B91" s="1" t="s">
        <v>132</v>
      </c>
      <c r="C91" s="4">
        <v>44816</v>
      </c>
      <c r="D91" s="4">
        <v>44926</v>
      </c>
      <c r="E91" s="1" t="s">
        <v>134</v>
      </c>
      <c r="F91" s="1">
        <v>10500</v>
      </c>
      <c r="G91" s="1" t="s">
        <v>138</v>
      </c>
      <c r="H91" s="1">
        <f ca="1">IF(HR_Data[[#This Row],[Status]]="Active", TODAY()-HR_Data[[#This Row],[Hire Date]], HR_Data[[#This Row],[Termination Date]]-HR_Data[[#This Row],[Hire Date]])</f>
        <v>110</v>
      </c>
      <c r="I91" s="1" t="str">
        <f ca="1">IF(AND(HR_Data[[#This Row],[Status]]&lt;&gt;"Active", HR_Data[[#This Row],[Length of Service]]&lt;=180), "Yes", "No")</f>
        <v>Yes</v>
      </c>
    </row>
    <row r="92" spans="1:9" x14ac:dyDescent="0.2">
      <c r="A92" s="1" t="s">
        <v>99</v>
      </c>
      <c r="B92" s="1" t="s">
        <v>133</v>
      </c>
      <c r="C92" s="4">
        <v>44859</v>
      </c>
      <c r="D92" s="1" t="s">
        <v>8</v>
      </c>
      <c r="E92" s="1" t="s">
        <v>8</v>
      </c>
      <c r="F92" s="1">
        <v>9000</v>
      </c>
      <c r="H92" s="1">
        <f ca="1">IF(HR_Data[[#This Row],[Status]]="Active", TODAY()-HR_Data[[#This Row],[Hire Date]], HR_Data[[#This Row],[Termination Date]]-HR_Data[[#This Row],[Hire Date]])</f>
        <v>1211</v>
      </c>
      <c r="I92" s="1" t="str">
        <f ca="1">IF(AND(HR_Data[[#This Row],[Status]]&lt;&gt;"Active", HR_Data[[#This Row],[Length of Service]]&lt;=180), "Yes", "No")</f>
        <v>No</v>
      </c>
    </row>
    <row r="93" spans="1:9" x14ac:dyDescent="0.2">
      <c r="A93" s="1" t="s">
        <v>100</v>
      </c>
      <c r="B93" s="1" t="s">
        <v>129</v>
      </c>
      <c r="C93" s="4">
        <v>44872</v>
      </c>
      <c r="D93" s="1" t="s">
        <v>8</v>
      </c>
      <c r="E93" s="1" t="s">
        <v>8</v>
      </c>
      <c r="F93" s="1">
        <v>8500</v>
      </c>
      <c r="H93" s="1">
        <f ca="1">IF(HR_Data[[#This Row],[Status]]="Active", TODAY()-HR_Data[[#This Row],[Hire Date]], HR_Data[[#This Row],[Termination Date]]-HR_Data[[#This Row],[Hire Date]])</f>
        <v>1198</v>
      </c>
      <c r="I93" s="1" t="str">
        <f ca="1">IF(AND(HR_Data[[#This Row],[Status]]&lt;&gt;"Active", HR_Data[[#This Row],[Length of Service]]&lt;=180), "Yes", "No")</f>
        <v>No</v>
      </c>
    </row>
    <row r="94" spans="1:9" x14ac:dyDescent="0.2">
      <c r="A94" s="1" t="s">
        <v>101</v>
      </c>
      <c r="B94" s="1" t="s">
        <v>7</v>
      </c>
      <c r="C94" s="4">
        <v>44915</v>
      </c>
      <c r="D94" s="1" t="s">
        <v>8</v>
      </c>
      <c r="E94" s="1" t="s">
        <v>8</v>
      </c>
      <c r="F94" s="1">
        <v>8000</v>
      </c>
      <c r="H94" s="1">
        <f ca="1">IF(HR_Data[[#This Row],[Status]]="Active", TODAY()-HR_Data[[#This Row],[Hire Date]], HR_Data[[#This Row],[Termination Date]]-HR_Data[[#This Row],[Hire Date]])</f>
        <v>1155</v>
      </c>
      <c r="I94" s="1" t="str">
        <f ca="1">IF(AND(HR_Data[[#This Row],[Status]]&lt;&gt;"Active", HR_Data[[#This Row],[Length of Service]]&lt;=180), "Yes", "No")</f>
        <v>No</v>
      </c>
    </row>
    <row r="95" spans="1:9" x14ac:dyDescent="0.2">
      <c r="A95" s="1" t="s">
        <v>102</v>
      </c>
      <c r="B95" s="1" t="s">
        <v>130</v>
      </c>
      <c r="C95" s="4">
        <v>44928</v>
      </c>
      <c r="D95" s="1" t="s">
        <v>8</v>
      </c>
      <c r="E95" s="1" t="s">
        <v>8</v>
      </c>
      <c r="F95" s="1">
        <v>9500</v>
      </c>
      <c r="H95" s="1">
        <f ca="1">IF(HR_Data[[#This Row],[Status]]="Active", TODAY()-HR_Data[[#This Row],[Hire Date]], HR_Data[[#This Row],[Termination Date]]-HR_Data[[#This Row],[Hire Date]])</f>
        <v>1142</v>
      </c>
      <c r="I95" s="1" t="str">
        <f ca="1">IF(AND(HR_Data[[#This Row],[Status]]&lt;&gt;"Active", HR_Data[[#This Row],[Length of Service]]&lt;=180), "Yes", "No")</f>
        <v>No</v>
      </c>
    </row>
    <row r="96" spans="1:9" x14ac:dyDescent="0.2">
      <c r="A96" s="1" t="s">
        <v>103</v>
      </c>
      <c r="B96" s="1" t="s">
        <v>131</v>
      </c>
      <c r="C96" s="4">
        <v>44972</v>
      </c>
      <c r="D96" s="1" t="s">
        <v>8</v>
      </c>
      <c r="E96" s="1" t="s">
        <v>8</v>
      </c>
      <c r="F96" s="1">
        <v>11000</v>
      </c>
      <c r="H96" s="1">
        <f ca="1">IF(HR_Data[[#This Row],[Status]]="Active", TODAY()-HR_Data[[#This Row],[Hire Date]], HR_Data[[#This Row],[Termination Date]]-HR_Data[[#This Row],[Hire Date]])</f>
        <v>1098</v>
      </c>
      <c r="I96" s="1" t="str">
        <f ca="1">IF(AND(HR_Data[[#This Row],[Status]]&lt;&gt;"Active", HR_Data[[#This Row],[Length of Service]]&lt;=180), "Yes", "No")</f>
        <v>No</v>
      </c>
    </row>
    <row r="97" spans="1:9" x14ac:dyDescent="0.2">
      <c r="A97" s="1" t="s">
        <v>104</v>
      </c>
      <c r="B97" s="1" t="s">
        <v>132</v>
      </c>
      <c r="C97" s="4">
        <v>45013</v>
      </c>
      <c r="D97" s="1" t="s">
        <v>8</v>
      </c>
      <c r="E97" s="1" t="s">
        <v>8</v>
      </c>
      <c r="F97" s="1">
        <v>10500</v>
      </c>
      <c r="H97" s="1">
        <f ca="1">IF(HR_Data[[#This Row],[Status]]="Active", TODAY()-HR_Data[[#This Row],[Hire Date]], HR_Data[[#This Row],[Termination Date]]-HR_Data[[#This Row],[Hire Date]])</f>
        <v>1057</v>
      </c>
      <c r="I97" s="1" t="str">
        <f ca="1">IF(AND(HR_Data[[#This Row],[Status]]&lt;&gt;"Active", HR_Data[[#This Row],[Length of Service]]&lt;=180), "Yes", "No")</f>
        <v>No</v>
      </c>
    </row>
    <row r="98" spans="1:9" x14ac:dyDescent="0.2">
      <c r="A98" s="1" t="s">
        <v>105</v>
      </c>
      <c r="B98" s="1" t="s">
        <v>133</v>
      </c>
      <c r="C98" s="4">
        <v>45026</v>
      </c>
      <c r="D98" s="1" t="s">
        <v>8</v>
      </c>
      <c r="E98" s="1" t="s">
        <v>8</v>
      </c>
      <c r="F98" s="1">
        <v>9000</v>
      </c>
      <c r="H98" s="1">
        <f ca="1">IF(HR_Data[[#This Row],[Status]]="Active", TODAY()-HR_Data[[#This Row],[Hire Date]], HR_Data[[#This Row],[Termination Date]]-HR_Data[[#This Row],[Hire Date]])</f>
        <v>1044</v>
      </c>
      <c r="I98" s="1" t="str">
        <f ca="1">IF(AND(HR_Data[[#This Row],[Status]]&lt;&gt;"Active", HR_Data[[#This Row],[Length of Service]]&lt;=180), "Yes", "No")</f>
        <v>No</v>
      </c>
    </row>
    <row r="99" spans="1:9" x14ac:dyDescent="0.2">
      <c r="A99" s="1" t="s">
        <v>106</v>
      </c>
      <c r="B99" s="1" t="s">
        <v>7</v>
      </c>
      <c r="C99" s="4">
        <v>45069</v>
      </c>
      <c r="D99" s="4">
        <v>45213</v>
      </c>
      <c r="E99" s="1" t="s">
        <v>139</v>
      </c>
      <c r="F99" s="1">
        <v>8500</v>
      </c>
      <c r="G99" s="1" t="s">
        <v>135</v>
      </c>
      <c r="H99" s="1">
        <f ca="1">IF(HR_Data[[#This Row],[Status]]="Active", TODAY()-HR_Data[[#This Row],[Hire Date]], HR_Data[[#This Row],[Termination Date]]-HR_Data[[#This Row],[Hire Date]])</f>
        <v>144</v>
      </c>
      <c r="I99" s="1" t="str">
        <f ca="1">IF(AND(HR_Data[[#This Row],[Status]]&lt;&gt;"Active", HR_Data[[#This Row],[Length of Service]]&lt;=180), "Yes", "No")</f>
        <v>Yes</v>
      </c>
    </row>
    <row r="100" spans="1:9" x14ac:dyDescent="0.2">
      <c r="A100" s="1" t="s">
        <v>107</v>
      </c>
      <c r="B100" s="1" t="s">
        <v>129</v>
      </c>
      <c r="C100" s="4">
        <v>45082</v>
      </c>
      <c r="D100" s="1" t="s">
        <v>8</v>
      </c>
      <c r="E100" s="1" t="s">
        <v>8</v>
      </c>
      <c r="F100" s="1">
        <v>9500</v>
      </c>
      <c r="H100" s="1">
        <f ca="1">IF(HR_Data[[#This Row],[Status]]="Active", TODAY()-HR_Data[[#This Row],[Hire Date]], HR_Data[[#This Row],[Termination Date]]-HR_Data[[#This Row],[Hire Date]])</f>
        <v>988</v>
      </c>
      <c r="I100" s="1" t="str">
        <f ca="1">IF(AND(HR_Data[[#This Row],[Status]]&lt;&gt;"Active", HR_Data[[#This Row],[Length of Service]]&lt;=180), "Yes", "No")</f>
        <v>No</v>
      </c>
    </row>
    <row r="101" spans="1:9" x14ac:dyDescent="0.2">
      <c r="A101" s="1" t="s">
        <v>108</v>
      </c>
      <c r="B101" s="1" t="s">
        <v>130</v>
      </c>
      <c r="C101" s="4">
        <v>45125</v>
      </c>
      <c r="D101" s="1" t="s">
        <v>8</v>
      </c>
      <c r="E101" s="1" t="s">
        <v>8</v>
      </c>
      <c r="F101" s="1">
        <v>8000</v>
      </c>
      <c r="H101" s="1">
        <f ca="1">IF(HR_Data[[#This Row],[Status]]="Active", TODAY()-HR_Data[[#This Row],[Hire Date]], HR_Data[[#This Row],[Termination Date]]-HR_Data[[#This Row],[Hire Date]])</f>
        <v>945</v>
      </c>
      <c r="I101" s="1" t="str">
        <f ca="1">IF(AND(HR_Data[[#This Row],[Status]]&lt;&gt;"Active", HR_Data[[#This Row],[Length of Service]]&lt;=180), "Yes", "No")</f>
        <v>No</v>
      </c>
    </row>
    <row r="102" spans="1:9" x14ac:dyDescent="0.2">
      <c r="A102" s="1" t="s">
        <v>109</v>
      </c>
      <c r="B102" s="1" t="s">
        <v>131</v>
      </c>
      <c r="C102" s="4">
        <v>45169</v>
      </c>
      <c r="D102" s="1" t="s">
        <v>8</v>
      </c>
      <c r="E102" s="1" t="s">
        <v>8</v>
      </c>
      <c r="F102" s="1">
        <v>11000</v>
      </c>
      <c r="H102" s="1">
        <f ca="1">IF(HR_Data[[#This Row],[Status]]="Active", TODAY()-HR_Data[[#This Row],[Hire Date]], HR_Data[[#This Row],[Termination Date]]-HR_Data[[#This Row],[Hire Date]])</f>
        <v>901</v>
      </c>
      <c r="I102" s="1" t="str">
        <f ca="1">IF(AND(HR_Data[[#This Row],[Status]]&lt;&gt;"Active", HR_Data[[#This Row],[Length of Service]]&lt;=180), "Yes", "No")</f>
        <v>No</v>
      </c>
    </row>
    <row r="103" spans="1:9" x14ac:dyDescent="0.2">
      <c r="A103" s="1" t="s">
        <v>110</v>
      </c>
      <c r="B103" s="1" t="s">
        <v>132</v>
      </c>
      <c r="C103" s="4">
        <v>45181</v>
      </c>
      <c r="D103" s="1" t="s">
        <v>8</v>
      </c>
      <c r="E103" s="1" t="s">
        <v>8</v>
      </c>
      <c r="F103" s="1">
        <v>10500</v>
      </c>
      <c r="H103" s="1">
        <f ca="1">IF(HR_Data[[#This Row],[Status]]="Active", TODAY()-HR_Data[[#This Row],[Hire Date]], HR_Data[[#This Row],[Termination Date]]-HR_Data[[#This Row],[Hire Date]])</f>
        <v>889</v>
      </c>
      <c r="I103" s="1" t="str">
        <f ca="1">IF(AND(HR_Data[[#This Row],[Status]]&lt;&gt;"Active", HR_Data[[#This Row],[Length of Service]]&lt;=180), "Yes", "No")</f>
        <v>No</v>
      </c>
    </row>
    <row r="104" spans="1:9" x14ac:dyDescent="0.2">
      <c r="A104" s="1" t="s">
        <v>111</v>
      </c>
      <c r="B104" s="1" t="s">
        <v>133</v>
      </c>
      <c r="C104" s="4">
        <v>45224</v>
      </c>
      <c r="D104" s="1" t="s">
        <v>8</v>
      </c>
      <c r="E104" s="1" t="s">
        <v>8</v>
      </c>
      <c r="F104" s="1">
        <v>9000</v>
      </c>
      <c r="H104" s="1">
        <f ca="1">IF(HR_Data[[#This Row],[Status]]="Active", TODAY()-HR_Data[[#This Row],[Hire Date]], HR_Data[[#This Row],[Termination Date]]-HR_Data[[#This Row],[Hire Date]])</f>
        <v>846</v>
      </c>
      <c r="I104" s="1" t="str">
        <f ca="1">IF(AND(HR_Data[[#This Row],[Status]]&lt;&gt;"Active", HR_Data[[#This Row],[Length of Service]]&lt;=180), "Yes", "No")</f>
        <v>No</v>
      </c>
    </row>
    <row r="105" spans="1:9" x14ac:dyDescent="0.2">
      <c r="A105" s="1" t="s">
        <v>112</v>
      </c>
      <c r="B105" s="1" t="s">
        <v>7</v>
      </c>
      <c r="C105" s="4">
        <v>45237</v>
      </c>
      <c r="D105" s="1" t="s">
        <v>8</v>
      </c>
      <c r="E105" s="1" t="s">
        <v>8</v>
      </c>
      <c r="F105" s="1">
        <v>8500</v>
      </c>
      <c r="H105" s="1">
        <f ca="1">IF(HR_Data[[#This Row],[Status]]="Active", TODAY()-HR_Data[[#This Row],[Hire Date]], HR_Data[[#This Row],[Termination Date]]-HR_Data[[#This Row],[Hire Date]])</f>
        <v>833</v>
      </c>
      <c r="I105" s="1" t="str">
        <f ca="1">IF(AND(HR_Data[[#This Row],[Status]]&lt;&gt;"Active", HR_Data[[#This Row],[Length of Service]]&lt;=180), "Yes", "No")</f>
        <v>No</v>
      </c>
    </row>
    <row r="106" spans="1:9" x14ac:dyDescent="0.2">
      <c r="A106" s="1" t="s">
        <v>113</v>
      </c>
      <c r="B106" s="1" t="s">
        <v>130</v>
      </c>
      <c r="C106" s="4">
        <v>45280</v>
      </c>
      <c r="D106" s="1" t="s">
        <v>8</v>
      </c>
      <c r="E106" s="1" t="s">
        <v>8</v>
      </c>
      <c r="F106" s="1">
        <v>9500</v>
      </c>
      <c r="H106" s="1">
        <f ca="1">IF(HR_Data[[#This Row],[Status]]="Active", TODAY()-HR_Data[[#This Row],[Hire Date]], HR_Data[[#This Row],[Termination Date]]-HR_Data[[#This Row],[Hire Date]])</f>
        <v>790</v>
      </c>
      <c r="I106" s="1" t="str">
        <f ca="1">IF(AND(HR_Data[[#This Row],[Status]]&lt;&gt;"Active", HR_Data[[#This Row],[Length of Service]]&lt;=180), "Yes", "No")</f>
        <v>No</v>
      </c>
    </row>
    <row r="107" spans="1:9" x14ac:dyDescent="0.2">
      <c r="A107" s="1" t="s">
        <v>114</v>
      </c>
      <c r="B107" s="1" t="s">
        <v>131</v>
      </c>
      <c r="C107" s="4">
        <v>45293</v>
      </c>
      <c r="D107" s="1" t="s">
        <v>8</v>
      </c>
      <c r="E107" s="1" t="s">
        <v>8</v>
      </c>
      <c r="F107" s="1">
        <v>11000</v>
      </c>
      <c r="H107" s="1">
        <f ca="1">IF(HR_Data[[#This Row],[Status]]="Active", TODAY()-HR_Data[[#This Row],[Hire Date]], HR_Data[[#This Row],[Termination Date]]-HR_Data[[#This Row],[Hire Date]])</f>
        <v>777</v>
      </c>
      <c r="I107" s="1" t="str">
        <f ca="1">IF(AND(HR_Data[[#This Row],[Status]]&lt;&gt;"Active", HR_Data[[#This Row],[Length of Service]]&lt;=180), "Yes", "No")</f>
        <v>No</v>
      </c>
    </row>
    <row r="108" spans="1:9" x14ac:dyDescent="0.2">
      <c r="A108" s="1" t="s">
        <v>115</v>
      </c>
      <c r="B108" s="1" t="s">
        <v>129</v>
      </c>
      <c r="C108" s="4">
        <v>45337</v>
      </c>
      <c r="D108" s="1" t="s">
        <v>8</v>
      </c>
      <c r="E108" s="1" t="s">
        <v>8</v>
      </c>
      <c r="F108" s="1">
        <v>10500</v>
      </c>
      <c r="H108" s="1">
        <f ca="1">IF(HR_Data[[#This Row],[Status]]="Active", TODAY()-HR_Data[[#This Row],[Hire Date]], HR_Data[[#This Row],[Termination Date]]-HR_Data[[#This Row],[Hire Date]])</f>
        <v>733</v>
      </c>
      <c r="I108" s="1" t="str">
        <f ca="1">IF(AND(HR_Data[[#This Row],[Status]]&lt;&gt;"Active", HR_Data[[#This Row],[Length of Service]]&lt;=180), "Yes", "No")</f>
        <v>No</v>
      </c>
    </row>
    <row r="109" spans="1:9" x14ac:dyDescent="0.2">
      <c r="A109" s="1" t="s">
        <v>116</v>
      </c>
      <c r="B109" s="1" t="s">
        <v>132</v>
      </c>
      <c r="C109" s="4">
        <v>45379</v>
      </c>
      <c r="D109" s="1" t="s">
        <v>8</v>
      </c>
      <c r="E109" s="1" t="s">
        <v>8</v>
      </c>
      <c r="F109" s="1">
        <v>8000</v>
      </c>
      <c r="H109" s="1">
        <f ca="1">IF(HR_Data[[#This Row],[Status]]="Active", TODAY()-HR_Data[[#This Row],[Hire Date]], HR_Data[[#This Row],[Termination Date]]-HR_Data[[#This Row],[Hire Date]])</f>
        <v>691</v>
      </c>
      <c r="I109" s="1" t="str">
        <f ca="1">IF(AND(HR_Data[[#This Row],[Status]]&lt;&gt;"Active", HR_Data[[#This Row],[Length of Service]]&lt;=180), "Yes", "No")</f>
        <v>No</v>
      </c>
    </row>
    <row r="110" spans="1:9" x14ac:dyDescent="0.2">
      <c r="A110" s="1" t="s">
        <v>117</v>
      </c>
      <c r="B110" s="1" t="s">
        <v>133</v>
      </c>
      <c r="C110" s="4">
        <v>45392</v>
      </c>
      <c r="D110" s="1" t="s">
        <v>8</v>
      </c>
      <c r="E110" s="1" t="s">
        <v>8</v>
      </c>
      <c r="F110" s="1">
        <v>9000</v>
      </c>
      <c r="H110" s="1">
        <f ca="1">IF(HR_Data[[#This Row],[Status]]="Active", TODAY()-HR_Data[[#This Row],[Hire Date]], HR_Data[[#This Row],[Termination Date]]-HR_Data[[#This Row],[Hire Date]])</f>
        <v>678</v>
      </c>
      <c r="I110" s="1" t="str">
        <f ca="1">IF(AND(HR_Data[[#This Row],[Status]]&lt;&gt;"Active", HR_Data[[#This Row],[Length of Service]]&lt;=180), "Yes", "No")</f>
        <v>No</v>
      </c>
    </row>
    <row r="111" spans="1:9" x14ac:dyDescent="0.2">
      <c r="A111" s="1" t="s">
        <v>118</v>
      </c>
      <c r="B111" s="1" t="s">
        <v>7</v>
      </c>
      <c r="C111" s="4">
        <v>45435</v>
      </c>
      <c r="D111" s="1" t="s">
        <v>8</v>
      </c>
      <c r="E111" s="1" t="s">
        <v>8</v>
      </c>
      <c r="F111" s="1">
        <v>8500</v>
      </c>
      <c r="H111" s="1">
        <f ca="1">IF(HR_Data[[#This Row],[Status]]="Active", TODAY()-HR_Data[[#This Row],[Hire Date]], HR_Data[[#This Row],[Termination Date]]-HR_Data[[#This Row],[Hire Date]])</f>
        <v>635</v>
      </c>
      <c r="I111" s="1" t="str">
        <f ca="1">IF(AND(HR_Data[[#This Row],[Status]]&lt;&gt;"Active", HR_Data[[#This Row],[Length of Service]]&lt;=180), "Yes", "No")</f>
        <v>No</v>
      </c>
    </row>
    <row r="112" spans="1:9" x14ac:dyDescent="0.2">
      <c r="A112" s="1" t="s">
        <v>119</v>
      </c>
      <c r="B112" s="1" t="s">
        <v>130</v>
      </c>
      <c r="C112" s="4">
        <v>45448</v>
      </c>
      <c r="D112" s="1" t="s">
        <v>8</v>
      </c>
      <c r="E112" s="1" t="s">
        <v>8</v>
      </c>
      <c r="F112" s="1">
        <v>9500</v>
      </c>
      <c r="H112" s="1">
        <f ca="1">IF(HR_Data[[#This Row],[Status]]="Active", TODAY()-HR_Data[[#This Row],[Hire Date]], HR_Data[[#This Row],[Termination Date]]-HR_Data[[#This Row],[Hire Date]])</f>
        <v>622</v>
      </c>
      <c r="I112" s="1" t="str">
        <f ca="1">IF(AND(HR_Data[[#This Row],[Status]]&lt;&gt;"Active", HR_Data[[#This Row],[Length of Service]]&lt;=180), "Yes", "No")</f>
        <v>No</v>
      </c>
    </row>
    <row r="113" spans="1:9" x14ac:dyDescent="0.2">
      <c r="A113" s="1" t="s">
        <v>120</v>
      </c>
      <c r="B113" s="1" t="s">
        <v>131</v>
      </c>
      <c r="C113" s="4">
        <v>45491</v>
      </c>
      <c r="D113" s="1" t="s">
        <v>8</v>
      </c>
      <c r="E113" s="1" t="s">
        <v>8</v>
      </c>
      <c r="F113" s="1">
        <v>11000</v>
      </c>
      <c r="H113" s="1">
        <f ca="1">IF(HR_Data[[#This Row],[Status]]="Active", TODAY()-HR_Data[[#This Row],[Hire Date]], HR_Data[[#This Row],[Termination Date]]-HR_Data[[#This Row],[Hire Date]])</f>
        <v>579</v>
      </c>
      <c r="I113" s="1" t="str">
        <f ca="1">IF(AND(HR_Data[[#This Row],[Status]]&lt;&gt;"Active", HR_Data[[#This Row],[Length of Service]]&lt;=180), "Yes", "No")</f>
        <v>No</v>
      </c>
    </row>
    <row r="114" spans="1:9" x14ac:dyDescent="0.2">
      <c r="A114" s="1" t="s">
        <v>121</v>
      </c>
      <c r="B114" s="1" t="s">
        <v>132</v>
      </c>
      <c r="C114" s="4">
        <v>45535</v>
      </c>
      <c r="D114" s="1" t="s">
        <v>8</v>
      </c>
      <c r="E114" s="1" t="s">
        <v>8</v>
      </c>
      <c r="F114" s="1">
        <v>10500</v>
      </c>
      <c r="H114" s="1">
        <f ca="1">IF(HR_Data[[#This Row],[Status]]="Active", TODAY()-HR_Data[[#This Row],[Hire Date]], HR_Data[[#This Row],[Termination Date]]-HR_Data[[#This Row],[Hire Date]])</f>
        <v>535</v>
      </c>
      <c r="I114" s="1" t="str">
        <f ca="1">IF(AND(HR_Data[[#This Row],[Status]]&lt;&gt;"Active", HR_Data[[#This Row],[Length of Service]]&lt;=180), "Yes", "No")</f>
        <v>No</v>
      </c>
    </row>
    <row r="115" spans="1:9" x14ac:dyDescent="0.2">
      <c r="A115" s="1" t="s">
        <v>122</v>
      </c>
      <c r="B115" s="1" t="s">
        <v>133</v>
      </c>
      <c r="C115" s="4">
        <v>45547</v>
      </c>
      <c r="D115" s="1" t="s">
        <v>8</v>
      </c>
      <c r="E115" s="1" t="s">
        <v>8</v>
      </c>
      <c r="F115" s="1">
        <v>9000</v>
      </c>
      <c r="H115" s="1">
        <f ca="1">IF(HR_Data[[#This Row],[Status]]="Active", TODAY()-HR_Data[[#This Row],[Hire Date]], HR_Data[[#This Row],[Termination Date]]-HR_Data[[#This Row],[Hire Date]])</f>
        <v>523</v>
      </c>
      <c r="I115" s="1" t="str">
        <f ca="1">IF(AND(HR_Data[[#This Row],[Status]]&lt;&gt;"Active", HR_Data[[#This Row],[Length of Service]]&lt;=180), "Yes", "No")</f>
        <v>No</v>
      </c>
    </row>
    <row r="116" spans="1:9" x14ac:dyDescent="0.2">
      <c r="A116" s="1" t="s">
        <v>123</v>
      </c>
      <c r="B116" s="1" t="s">
        <v>129</v>
      </c>
      <c r="C116" s="4">
        <v>45590</v>
      </c>
      <c r="D116" s="1" t="s">
        <v>8</v>
      </c>
      <c r="E116" s="1" t="s">
        <v>8</v>
      </c>
      <c r="F116" s="1">
        <v>8500</v>
      </c>
      <c r="H116" s="1">
        <f ca="1">IF(HR_Data[[#This Row],[Status]]="Active", TODAY()-HR_Data[[#This Row],[Hire Date]], HR_Data[[#This Row],[Termination Date]]-HR_Data[[#This Row],[Hire Date]])</f>
        <v>480</v>
      </c>
      <c r="I116" s="1" t="str">
        <f ca="1">IF(AND(HR_Data[[#This Row],[Status]]&lt;&gt;"Active", HR_Data[[#This Row],[Length of Service]]&lt;=180), "Yes", "No")</f>
        <v>No</v>
      </c>
    </row>
    <row r="117" spans="1:9" x14ac:dyDescent="0.2">
      <c r="A117" s="1" t="s">
        <v>124</v>
      </c>
      <c r="B117" s="1" t="s">
        <v>7</v>
      </c>
      <c r="C117" s="4">
        <v>45603</v>
      </c>
      <c r="D117" s="1" t="s">
        <v>8</v>
      </c>
      <c r="E117" s="1" t="s">
        <v>8</v>
      </c>
      <c r="F117" s="1">
        <v>8000</v>
      </c>
      <c r="H117" s="1">
        <f ca="1">IF(HR_Data[[#This Row],[Status]]="Active", TODAY()-HR_Data[[#This Row],[Hire Date]], HR_Data[[#This Row],[Termination Date]]-HR_Data[[#This Row],[Hire Date]])</f>
        <v>467</v>
      </c>
      <c r="I117" s="1" t="str">
        <f ca="1">IF(AND(HR_Data[[#This Row],[Status]]&lt;&gt;"Active", HR_Data[[#This Row],[Length of Service]]&lt;=180), "Yes", "No")</f>
        <v>No</v>
      </c>
    </row>
    <row r="118" spans="1:9" x14ac:dyDescent="0.2">
      <c r="A118" s="1" t="s">
        <v>125</v>
      </c>
      <c r="B118" s="1" t="s">
        <v>130</v>
      </c>
      <c r="C118" s="4">
        <v>45646</v>
      </c>
      <c r="D118" s="1" t="s">
        <v>8</v>
      </c>
      <c r="E118" s="1" t="s">
        <v>8</v>
      </c>
      <c r="F118" s="1">
        <v>9500</v>
      </c>
      <c r="H118" s="1">
        <f ca="1">IF(HR_Data[[#This Row],[Status]]="Active", TODAY()-HR_Data[[#This Row],[Hire Date]], HR_Data[[#This Row],[Termination Date]]-HR_Data[[#This Row],[Hire Date]])</f>
        <v>424</v>
      </c>
      <c r="I118" s="1" t="str">
        <f ca="1">IF(AND(HR_Data[[#This Row],[Status]]&lt;&gt;"Active", HR_Data[[#This Row],[Length of Service]]&lt;=180), "Yes", "No")</f>
        <v>No</v>
      </c>
    </row>
    <row r="119" spans="1:9" x14ac:dyDescent="0.2">
      <c r="A119" s="1" t="s">
        <v>126</v>
      </c>
      <c r="B119" s="1" t="s">
        <v>131</v>
      </c>
      <c r="C119" s="4">
        <v>45280</v>
      </c>
      <c r="D119" s="1" t="s">
        <v>8</v>
      </c>
      <c r="E119" s="1" t="s">
        <v>8</v>
      </c>
      <c r="F119" s="1">
        <v>11000</v>
      </c>
      <c r="H119" s="1">
        <f ca="1">IF(HR_Data[[#This Row],[Status]]="Active", TODAY()-HR_Data[[#This Row],[Hire Date]], HR_Data[[#This Row],[Termination Date]]-HR_Data[[#This Row],[Hire Date]])</f>
        <v>790</v>
      </c>
      <c r="I119" s="1" t="str">
        <f ca="1">IF(AND(HR_Data[[#This Row],[Status]]&lt;&gt;"Active", HR_Data[[#This Row],[Length of Service]]&lt;=180), "Yes", "No")</f>
        <v>No</v>
      </c>
    </row>
    <row r="120" spans="1:9" x14ac:dyDescent="0.2">
      <c r="A120" s="1" t="s">
        <v>127</v>
      </c>
      <c r="B120" s="1" t="s">
        <v>132</v>
      </c>
      <c r="C120" s="4">
        <v>45013</v>
      </c>
      <c r="D120" s="1" t="s">
        <v>8</v>
      </c>
      <c r="E120" s="1" t="s">
        <v>8</v>
      </c>
      <c r="F120" s="1">
        <v>10500</v>
      </c>
      <c r="H120" s="1">
        <f ca="1">IF(HR_Data[[#This Row],[Status]]="Active", TODAY()-HR_Data[[#This Row],[Hire Date]], HR_Data[[#This Row],[Termination Date]]-HR_Data[[#This Row],[Hire Date]])</f>
        <v>1057</v>
      </c>
      <c r="I120" s="1" t="str">
        <f ca="1">IF(AND(HR_Data[[#This Row],[Status]]&lt;&gt;"Active", HR_Data[[#This Row],[Length of Service]]&lt;=180), "Yes", "No")</f>
        <v>No</v>
      </c>
    </row>
    <row r="121" spans="1:9" x14ac:dyDescent="0.2">
      <c r="A121" s="1" t="s">
        <v>128</v>
      </c>
      <c r="B121" s="1" t="s">
        <v>133</v>
      </c>
      <c r="C121" s="4">
        <v>44915</v>
      </c>
      <c r="D121" s="1" t="s">
        <v>8</v>
      </c>
      <c r="E121" s="1" t="s">
        <v>8</v>
      </c>
      <c r="F121" s="1">
        <v>8500</v>
      </c>
      <c r="H121" s="1">
        <f ca="1">IF(HR_Data[[#This Row],[Status]]="Active", TODAY()-HR_Data[[#This Row],[Hire Date]], HR_Data[[#This Row],[Termination Date]]-HR_Data[[#This Row],[Hire Date]])</f>
        <v>1155</v>
      </c>
      <c r="I121" s="1" t="str">
        <f ca="1">IF(AND(HR_Data[[#This Row],[Status]]&lt;&gt;"Active", HR_Data[[#This Row],[Length of Service]]&lt;=180), "Yes", "No")</f>
        <v>No</v>
      </c>
    </row>
  </sheetData>
  <phoneticPr fontId="2" type="noConversion"/>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09129-E6C9-41D5-BD0E-07FEF6F60832}">
  <dimension ref="A1:E2"/>
  <sheetViews>
    <sheetView workbookViewId="0"/>
  </sheetViews>
  <sheetFormatPr defaultRowHeight="14.25" x14ac:dyDescent="0.2"/>
  <cols>
    <col min="1" max="1" width="14.625" bestFit="1" customWidth="1"/>
    <col min="2" max="2" width="16.5" bestFit="1" customWidth="1"/>
    <col min="3" max="3" width="16.875" bestFit="1" customWidth="1"/>
    <col min="4" max="4" width="14.75" bestFit="1" customWidth="1"/>
    <col min="5" max="5" width="15" bestFit="1" customWidth="1"/>
  </cols>
  <sheetData>
    <row r="1" spans="1:5" x14ac:dyDescent="0.2">
      <c r="A1" s="5" t="s">
        <v>146</v>
      </c>
      <c r="B1" s="5" t="s">
        <v>147</v>
      </c>
      <c r="C1" s="5" t="s">
        <v>148</v>
      </c>
      <c r="D1" s="5" t="s">
        <v>149</v>
      </c>
      <c r="E1" s="5" t="s">
        <v>145</v>
      </c>
    </row>
    <row r="2" spans="1:5" x14ac:dyDescent="0.2">
      <c r="A2" s="5">
        <f>COUNTA(HR_Data[Employee ID])</f>
        <v>120</v>
      </c>
      <c r="B2" s="5">
        <f>COUNTIF(HR_Data[Status], "&lt;&gt;Active")</f>
        <v>16</v>
      </c>
      <c r="C2" s="5">
        <f>(COUNTA(HR_Data[Employee ID]) + (COUNTA(HR_Data[Employee ID]) - COUNTIF(HR_Data[Status], "&lt;&gt;Active")))</f>
        <v>224</v>
      </c>
      <c r="D2" s="6">
        <f>COUNTIF(HR_Data[Status], "&lt;&gt;Active") / ((COUNTA(HR_Data[Employee ID]) + (COUNTA(HR_Data[Employee ID]) - COUNTIF(HR_Data[Status], "&lt;&gt;Active"))) / 2)</f>
        <v>0.14285714285714285</v>
      </c>
      <c r="E2" s="6">
        <f ca="1">COUNTIF(HR_Data[Early Turnover], "Yes") / B2</f>
        <v>0.75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D25B3-6B54-44CD-B899-A61597193DE5}">
  <dimension ref="A1:B35"/>
  <sheetViews>
    <sheetView workbookViewId="0">
      <selection activeCell="B28" sqref="B28"/>
    </sheetView>
  </sheetViews>
  <sheetFormatPr defaultRowHeight="14.25" x14ac:dyDescent="0.2"/>
  <cols>
    <col min="1" max="1" width="13.375" bestFit="1" customWidth="1"/>
    <col min="2" max="2" width="17.125" bestFit="1" customWidth="1"/>
  </cols>
  <sheetData>
    <row r="1" spans="1:2" x14ac:dyDescent="0.2">
      <c r="A1" s="7" t="s">
        <v>4</v>
      </c>
      <c r="B1" t="s">
        <v>134</v>
      </c>
    </row>
    <row r="3" spans="1:2" x14ac:dyDescent="0.2">
      <c r="A3" s="7" t="s">
        <v>150</v>
      </c>
      <c r="B3" t="s">
        <v>152</v>
      </c>
    </row>
    <row r="4" spans="1:2" x14ac:dyDescent="0.2">
      <c r="A4" s="8" t="s">
        <v>131</v>
      </c>
      <c r="B4">
        <v>4</v>
      </c>
    </row>
    <row r="5" spans="1:2" x14ac:dyDescent="0.2">
      <c r="A5" s="8" t="s">
        <v>151</v>
      </c>
      <c r="B5">
        <v>4</v>
      </c>
    </row>
    <row r="14" spans="1:2" x14ac:dyDescent="0.2">
      <c r="A14" s="7" t="s">
        <v>150</v>
      </c>
      <c r="B14" t="s">
        <v>153</v>
      </c>
    </row>
    <row r="15" spans="1:2" x14ac:dyDescent="0.2">
      <c r="A15" s="8" t="s">
        <v>135</v>
      </c>
      <c r="B15">
        <v>2</v>
      </c>
    </row>
    <row r="16" spans="1:2" x14ac:dyDescent="0.2">
      <c r="A16" s="8" t="s">
        <v>138</v>
      </c>
      <c r="B16">
        <v>1</v>
      </c>
    </row>
    <row r="17" spans="1:2" x14ac:dyDescent="0.2">
      <c r="A17" s="8" t="s">
        <v>140</v>
      </c>
      <c r="B17">
        <v>1</v>
      </c>
    </row>
    <row r="18" spans="1:2" x14ac:dyDescent="0.2">
      <c r="A18" s="8" t="s">
        <v>151</v>
      </c>
      <c r="B18">
        <v>4</v>
      </c>
    </row>
    <row r="28" spans="1:2" x14ac:dyDescent="0.2">
      <c r="A28" s="7" t="s">
        <v>4</v>
      </c>
      <c r="B28" t="s">
        <v>134</v>
      </c>
    </row>
    <row r="30" spans="1:2" x14ac:dyDescent="0.2">
      <c r="A30" s="7" t="s">
        <v>150</v>
      </c>
      <c r="B30" t="s">
        <v>153</v>
      </c>
    </row>
    <row r="31" spans="1:2" x14ac:dyDescent="0.2">
      <c r="A31" s="11">
        <v>43654</v>
      </c>
      <c r="B31">
        <v>1</v>
      </c>
    </row>
    <row r="32" spans="1:2" x14ac:dyDescent="0.2">
      <c r="A32" s="11">
        <v>43985</v>
      </c>
      <c r="B32">
        <v>1</v>
      </c>
    </row>
    <row r="33" spans="1:2" x14ac:dyDescent="0.2">
      <c r="A33" s="11">
        <v>44118</v>
      </c>
      <c r="B33">
        <v>1</v>
      </c>
    </row>
    <row r="34" spans="1:2" x14ac:dyDescent="0.2">
      <c r="A34" s="11">
        <v>45501</v>
      </c>
      <c r="B34">
        <v>1</v>
      </c>
    </row>
    <row r="35" spans="1:2" x14ac:dyDescent="0.2">
      <c r="A35" s="8" t="s">
        <v>151</v>
      </c>
      <c r="B35">
        <v>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8138B-30AF-41B5-8B4C-4F3B359460DB}">
  <dimension ref="B2"/>
  <sheetViews>
    <sheetView showGridLines="0" tabSelected="1" topLeftCell="A3" workbookViewId="0">
      <selection activeCell="AA8" sqref="AA8"/>
    </sheetView>
  </sheetViews>
  <sheetFormatPr defaultRowHeight="14.25" x14ac:dyDescent="0.2"/>
  <cols>
    <col min="1" max="16384" width="9" style="10"/>
  </cols>
  <sheetData>
    <row r="2" spans="2:2" x14ac:dyDescent="0.2">
      <c r="B2" s="9"/>
    </row>
  </sheetData>
  <pageMargins left="0.7" right="0.7" top="0.75" bottom="0.75" header="0.3" footer="0.3"/>
  <drawing r:id="rId1"/>
  <extLst>
    <ext xmlns:x14="http://schemas.microsoft.com/office/spreadsheetml/2009/9/main" uri="{A8765BA9-456A-4dab-B4F3-ACF838C121DE}">
      <x14:slicerList>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4</vt:i4>
      </vt:variant>
    </vt:vector>
  </HeadingPairs>
  <TitlesOfParts>
    <vt:vector size="4" baseType="lpstr">
      <vt:lpstr>Employee_Data</vt:lpstr>
      <vt:lpstr>Calculations</vt:lpstr>
      <vt:lpstr>Pivots</vt:lpstr>
      <vt:lpstr>Dashboard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Thamer Alshehri</dc:creator>
  <cp:lastModifiedBy>Thamer Alshehri</cp:lastModifiedBy>
  <dcterms:created xsi:type="dcterms:W3CDTF">2026-02-12T05:05:58Z</dcterms:created>
  <dcterms:modified xsi:type="dcterms:W3CDTF">2026-02-17T07:52:09Z</dcterms:modified>
</cp:coreProperties>
</file>